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LORIA\DISCOS CATASTRO\"/>
    </mc:Choice>
  </mc:AlternateContent>
  <bookViews>
    <workbookView xWindow="-180" yWindow="0" windowWidth="15330" windowHeight="4590"/>
  </bookViews>
  <sheets>
    <sheet name="ACTUAL" sheetId="1" r:id="rId1"/>
  </sheets>
  <definedNames>
    <definedName name="_xlnm.Print_Titles" localSheetId="0">ACTUAL!$1:$7</definedName>
  </definedNames>
  <calcPr calcId="162913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50" i="1"/>
  <c r="I51" i="1"/>
  <c r="I5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13" i="1"/>
  <c r="I14" i="1"/>
  <c r="I15" i="1"/>
  <c r="I16" i="1"/>
  <c r="I17" i="1"/>
  <c r="I18" i="1"/>
  <c r="I19" i="1"/>
  <c r="I20" i="1"/>
  <c r="I21" i="1"/>
  <c r="I22" i="1"/>
  <c r="I23" i="1"/>
  <c r="I11" i="1"/>
  <c r="I12" i="1"/>
  <c r="I9" i="1"/>
  <c r="I10" i="1"/>
  <c r="I8" i="1"/>
  <c r="H260" i="1"/>
  <c r="H229" i="1"/>
  <c r="H199" i="1"/>
  <c r="H193" i="1"/>
  <c r="H172" i="1"/>
  <c r="H171" i="1"/>
  <c r="H170" i="1"/>
  <c r="H168" i="1"/>
  <c r="H167" i="1"/>
  <c r="H157" i="1"/>
  <c r="H150" i="1"/>
  <c r="H145" i="1"/>
  <c r="H141" i="1"/>
  <c r="H125" i="1"/>
  <c r="H75" i="1"/>
  <c r="H74" i="1"/>
  <c r="H73" i="1"/>
  <c r="H72" i="1"/>
  <c r="H71" i="1"/>
  <c r="H70" i="1"/>
  <c r="H69" i="1"/>
  <c r="H68" i="1"/>
  <c r="H64" i="1"/>
  <c r="H63" i="1"/>
  <c r="H61" i="1"/>
  <c r="H47" i="1"/>
  <c r="H46" i="1"/>
  <c r="H45" i="1"/>
  <c r="H44" i="1"/>
  <c r="H42" i="1"/>
  <c r="H26" i="1"/>
  <c r="H19" i="1"/>
  <c r="H180" i="1"/>
  <c r="H182" i="1"/>
  <c r="H188" i="1"/>
  <c r="H236" i="1"/>
  <c r="H262" i="1"/>
  <c r="H264" i="1"/>
  <c r="H281" i="1"/>
  <c r="H280" i="1"/>
  <c r="H279" i="1"/>
  <c r="H278" i="1"/>
  <c r="H277" i="1"/>
  <c r="H276" i="1"/>
  <c r="H275" i="1"/>
  <c r="H237" i="1"/>
  <c r="H231" i="1"/>
  <c r="H232" i="1"/>
  <c r="H233" i="1"/>
  <c r="H230" i="1"/>
  <c r="H228" i="1"/>
  <c r="H227" i="1"/>
  <c r="H226" i="1"/>
  <c r="H214" i="1"/>
  <c r="H205" i="1"/>
  <c r="H203" i="1"/>
  <c r="H200" i="1"/>
  <c r="H197" i="1"/>
  <c r="H189" i="1"/>
  <c r="H186" i="1"/>
  <c r="H179" i="1"/>
  <c r="H174" i="1"/>
  <c r="H166" i="1"/>
  <c r="H164" i="1"/>
  <c r="H163" i="1"/>
  <c r="H162" i="1"/>
  <c r="H161" i="1"/>
  <c r="H159" i="1"/>
  <c r="H144" i="1"/>
  <c r="H140" i="1"/>
  <c r="H138" i="1"/>
  <c r="H136" i="1"/>
  <c r="H134" i="1"/>
  <c r="H133" i="1"/>
  <c r="H132" i="1"/>
  <c r="H129" i="1"/>
  <c r="H127" i="1"/>
  <c r="H122" i="1"/>
  <c r="H118" i="1"/>
  <c r="H111" i="1"/>
  <c r="H103" i="1"/>
  <c r="H96" i="1"/>
  <c r="H95" i="1"/>
  <c r="H89" i="1"/>
  <c r="H88" i="1"/>
  <c r="H87" i="1"/>
  <c r="H84" i="1"/>
  <c r="H83" i="1"/>
  <c r="H81" i="1"/>
  <c r="H80" i="1"/>
  <c r="H78" i="1"/>
  <c r="H77" i="1"/>
  <c r="H66" i="1"/>
  <c r="H67" i="1"/>
  <c r="H65" i="1"/>
  <c r="H62" i="1"/>
  <c r="H58" i="1"/>
  <c r="H55" i="1"/>
  <c r="H56" i="1"/>
  <c r="H57" i="1"/>
  <c r="H54" i="1"/>
  <c r="H51" i="1"/>
  <c r="H50" i="1"/>
  <c r="H48" i="1"/>
  <c r="H40" i="1"/>
  <c r="H39" i="1"/>
  <c r="H33" i="1"/>
  <c r="H28" i="1"/>
  <c r="H27" i="1"/>
  <c r="H23" i="1"/>
  <c r="H11" i="1"/>
  <c r="H14" i="1"/>
  <c r="H15" i="1"/>
  <c r="H16" i="1"/>
  <c r="H17" i="1"/>
  <c r="H18" i="1"/>
  <c r="H20" i="1"/>
  <c r="H21" i="1"/>
  <c r="H22" i="1"/>
  <c r="H24" i="1"/>
  <c r="H25" i="1"/>
  <c r="H29" i="1"/>
  <c r="H30" i="1"/>
  <c r="H31" i="1"/>
  <c r="H32" i="1"/>
  <c r="H34" i="1"/>
  <c r="H35" i="1"/>
  <c r="H36" i="1"/>
  <c r="H37" i="1"/>
  <c r="H38" i="1"/>
  <c r="H41" i="1"/>
  <c r="H43" i="1"/>
  <c r="H49" i="1"/>
  <c r="H52" i="1"/>
  <c r="H53" i="1"/>
  <c r="H59" i="1"/>
  <c r="H60" i="1"/>
  <c r="H76" i="1"/>
  <c r="H79" i="1"/>
  <c r="H82" i="1"/>
  <c r="H85" i="1"/>
  <c r="H86" i="1"/>
  <c r="H90" i="1"/>
  <c r="H91" i="1"/>
  <c r="H92" i="1"/>
  <c r="H93" i="1"/>
  <c r="H94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9" i="1"/>
  <c r="H120" i="1"/>
  <c r="H121" i="1"/>
  <c r="H123" i="1"/>
  <c r="H124" i="1"/>
  <c r="H126" i="1"/>
  <c r="H128" i="1"/>
  <c r="H130" i="1"/>
  <c r="H131" i="1"/>
  <c r="H135" i="1"/>
  <c r="H137" i="1"/>
  <c r="H139" i="1"/>
  <c r="H142" i="1"/>
  <c r="H143" i="1"/>
  <c r="H146" i="1"/>
  <c r="H147" i="1"/>
  <c r="H148" i="1"/>
  <c r="H149" i="1"/>
  <c r="H151" i="1"/>
  <c r="H152" i="1"/>
  <c r="H153" i="1"/>
  <c r="H154" i="1"/>
  <c r="H155" i="1"/>
  <c r="H156" i="1"/>
  <c r="H158" i="1"/>
  <c r="H160" i="1"/>
  <c r="H165" i="1"/>
  <c r="H169" i="1"/>
  <c r="H173" i="1"/>
  <c r="H175" i="1"/>
  <c r="H176" i="1"/>
  <c r="H177" i="1"/>
  <c r="H178" i="1"/>
  <c r="H181" i="1"/>
  <c r="H183" i="1"/>
  <c r="H184" i="1"/>
  <c r="H185" i="1"/>
  <c r="H187" i="1"/>
  <c r="H190" i="1"/>
  <c r="H191" i="1"/>
  <c r="H192" i="1"/>
  <c r="H194" i="1"/>
  <c r="H195" i="1"/>
  <c r="H196" i="1"/>
  <c r="H198" i="1"/>
  <c r="H201" i="1"/>
  <c r="H202" i="1"/>
  <c r="H204" i="1"/>
  <c r="H206" i="1"/>
  <c r="H207" i="1"/>
  <c r="H208" i="1"/>
  <c r="H209" i="1"/>
  <c r="H210" i="1"/>
  <c r="H211" i="1"/>
  <c r="H212" i="1"/>
  <c r="H213" i="1"/>
  <c r="H215" i="1"/>
  <c r="H216" i="1"/>
  <c r="H217" i="1"/>
  <c r="H218" i="1"/>
  <c r="H219" i="1"/>
  <c r="H220" i="1"/>
  <c r="H221" i="1"/>
  <c r="H222" i="1"/>
  <c r="H223" i="1"/>
  <c r="H224" i="1"/>
  <c r="H225" i="1"/>
  <c r="H234" i="1"/>
  <c r="H235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1" i="1"/>
  <c r="H263" i="1"/>
  <c r="H265" i="1"/>
  <c r="H266" i="1"/>
  <c r="H267" i="1"/>
  <c r="H268" i="1"/>
  <c r="H269" i="1"/>
  <c r="H270" i="1"/>
  <c r="H271" i="1"/>
  <c r="H272" i="1"/>
  <c r="H273" i="1"/>
  <c r="H274" i="1"/>
  <c r="H9" i="1"/>
  <c r="H10" i="1"/>
  <c r="H12" i="1"/>
  <c r="H13" i="1"/>
  <c r="H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53" i="1" l="1"/>
  <c r="G42" i="1"/>
  <c r="G44" i="1"/>
  <c r="G45" i="1"/>
  <c r="G46" i="1"/>
  <c r="G47" i="1"/>
  <c r="G48" i="1"/>
  <c r="G49" i="1"/>
  <c r="G50" i="1"/>
  <c r="G51" i="1"/>
  <c r="G52" i="1"/>
  <c r="G43" i="1"/>
  <c r="G4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9" i="1"/>
  <c r="G8" i="1"/>
  <c r="L276" i="1"/>
  <c r="L280" i="1"/>
  <c r="L274" i="1"/>
  <c r="L278" i="1"/>
  <c r="L279" i="1"/>
  <c r="L270" i="1"/>
  <c r="L260" i="1"/>
  <c r="L259" i="1"/>
  <c r="L273" i="1"/>
  <c r="L246" i="1"/>
  <c r="L249" i="1"/>
  <c r="L242" i="1"/>
  <c r="L241" i="1"/>
  <c r="L239" i="1"/>
  <c r="L250" i="1"/>
  <c r="L234" i="1"/>
  <c r="L237" i="1"/>
  <c r="L227" i="1"/>
  <c r="L236" i="1"/>
  <c r="L233" i="1"/>
  <c r="L231" i="1"/>
  <c r="L228" i="1"/>
  <c r="L216" i="1"/>
  <c r="L221" i="1"/>
  <c r="L226" i="1"/>
  <c r="L220" i="1"/>
  <c r="L201" i="1"/>
  <c r="L212" i="1"/>
  <c r="L202" i="1"/>
  <c r="L210" i="1"/>
  <c r="L209" i="1"/>
  <c r="L191" i="1"/>
  <c r="L190" i="1"/>
  <c r="L208" i="1"/>
  <c r="L181" i="1"/>
  <c r="L185" i="1"/>
  <c r="L176" i="1"/>
  <c r="L175" i="1"/>
  <c r="L173" i="1"/>
  <c r="L169" i="1"/>
  <c r="L172" i="1"/>
  <c r="L167" i="1"/>
  <c r="L146" i="1"/>
  <c r="L144" i="1"/>
  <c r="L155" i="1"/>
  <c r="L156" i="1"/>
  <c r="L139" i="1"/>
  <c r="L145" i="1"/>
  <c r="L142" i="1"/>
  <c r="L149" i="1"/>
  <c r="L135" i="1"/>
  <c r="L160" i="1"/>
  <c r="L154" i="1"/>
  <c r="L140" i="1"/>
  <c r="L164" i="1"/>
  <c r="L143" i="1"/>
  <c r="L137" i="1"/>
  <c r="L133" i="1"/>
  <c r="L157" i="1"/>
  <c r="L150" i="1"/>
  <c r="L134" i="1"/>
  <c r="L158" i="1"/>
  <c r="L131" i="1"/>
  <c r="L125" i="1"/>
  <c r="L124" i="1"/>
  <c r="L119" i="1"/>
  <c r="L121" i="1"/>
  <c r="L116" i="1"/>
  <c r="L115" i="1"/>
  <c r="L122" i="1"/>
  <c r="L102" i="1"/>
  <c r="L106" i="1"/>
  <c r="L101" i="1"/>
  <c r="L99" i="1"/>
  <c r="L112" i="1"/>
  <c r="L97" i="1"/>
  <c r="L110" i="1"/>
  <c r="L98" i="1"/>
  <c r="L94" i="1"/>
  <c r="L91" i="1"/>
  <c r="L96" i="1"/>
  <c r="L95" i="1"/>
  <c r="L86" i="1"/>
  <c r="L84" i="1"/>
  <c r="L78" i="1"/>
  <c r="L87" i="1"/>
  <c r="L77" i="1"/>
  <c r="L59" i="1"/>
  <c r="L65" i="1"/>
  <c r="L76" i="1"/>
  <c r="L60" i="1"/>
  <c r="L74" i="1"/>
  <c r="L64" i="1"/>
  <c r="L53" i="1"/>
  <c r="L32" i="1"/>
  <c r="L19" i="1"/>
  <c r="L36" i="1"/>
  <c r="L18" i="1"/>
  <c r="L27" i="1"/>
  <c r="L34" i="1"/>
  <c r="L21" i="1"/>
  <c r="L29" i="1"/>
  <c r="L22" i="1"/>
  <c r="L255" i="1"/>
  <c r="L245" i="1"/>
  <c r="L247" i="1"/>
  <c r="L248" i="1"/>
  <c r="L251" i="1"/>
  <c r="L252" i="1"/>
  <c r="L253" i="1"/>
  <c r="L254" i="1"/>
  <c r="L257" i="1"/>
  <c r="L258" i="1"/>
  <c r="L262" i="1"/>
  <c r="L263" i="1"/>
  <c r="L264" i="1"/>
  <c r="L265" i="1"/>
  <c r="L266" i="1"/>
  <c r="L267" i="1"/>
  <c r="L261" i="1"/>
  <c r="L268" i="1"/>
  <c r="L269" i="1"/>
  <c r="L271" i="1"/>
  <c r="L272" i="1"/>
  <c r="L256" i="1"/>
  <c r="L281" i="1"/>
  <c r="L277" i="1"/>
  <c r="L275" i="1"/>
  <c r="L129" i="1"/>
  <c r="L130" i="1"/>
  <c r="L132" i="1"/>
  <c r="L136" i="1"/>
  <c r="L138" i="1"/>
  <c r="L141" i="1"/>
  <c r="L147" i="1"/>
  <c r="L148" i="1"/>
  <c r="L159" i="1"/>
  <c r="L151" i="1"/>
  <c r="L162" i="1"/>
  <c r="L163" i="1"/>
  <c r="L152" i="1"/>
  <c r="L153" i="1"/>
  <c r="L161" i="1"/>
  <c r="L165" i="1"/>
  <c r="L166" i="1"/>
  <c r="L168" i="1"/>
  <c r="L170" i="1"/>
  <c r="L171" i="1"/>
  <c r="L174" i="1"/>
  <c r="L177" i="1"/>
  <c r="L180" i="1"/>
  <c r="L178" i="1"/>
  <c r="L182" i="1"/>
  <c r="L183" i="1"/>
  <c r="L184" i="1"/>
  <c r="L186" i="1"/>
  <c r="L189" i="1"/>
  <c r="L179" i="1"/>
  <c r="L187" i="1"/>
  <c r="L188" i="1"/>
  <c r="L192" i="1"/>
  <c r="L193" i="1"/>
  <c r="L194" i="1"/>
  <c r="L195" i="1"/>
  <c r="L196" i="1"/>
  <c r="L197" i="1"/>
  <c r="L198" i="1"/>
  <c r="L199" i="1"/>
  <c r="L200" i="1"/>
  <c r="L203" i="1"/>
  <c r="L204" i="1"/>
  <c r="L205" i="1"/>
  <c r="L206" i="1"/>
  <c r="L207" i="1"/>
  <c r="L211" i="1"/>
  <c r="L213" i="1"/>
  <c r="L214" i="1"/>
  <c r="L215" i="1"/>
  <c r="L223" i="1"/>
  <c r="L217" i="1"/>
  <c r="L218" i="1"/>
  <c r="L219" i="1"/>
  <c r="L225" i="1"/>
  <c r="L222" i="1"/>
  <c r="L224" i="1"/>
  <c r="L232" i="1"/>
  <c r="L229" i="1"/>
  <c r="L230" i="1"/>
  <c r="L235" i="1"/>
  <c r="L238" i="1"/>
  <c r="L240" i="1"/>
  <c r="L243" i="1"/>
  <c r="L244" i="1"/>
  <c r="L113" i="1"/>
  <c r="L114" i="1"/>
  <c r="L117" i="1"/>
  <c r="L118" i="1"/>
  <c r="L120" i="1"/>
  <c r="L123" i="1"/>
  <c r="L126" i="1"/>
  <c r="L127" i="1"/>
  <c r="L128" i="1"/>
  <c r="L51" i="1"/>
  <c r="L52" i="1"/>
  <c r="L50" i="1"/>
  <c r="L54" i="1"/>
  <c r="L55" i="1"/>
  <c r="L56" i="1"/>
  <c r="L58" i="1"/>
  <c r="L61" i="1"/>
  <c r="L62" i="1"/>
  <c r="L63" i="1"/>
  <c r="L69" i="1"/>
  <c r="L66" i="1"/>
  <c r="L67" i="1"/>
  <c r="L68" i="1"/>
  <c r="L70" i="1"/>
  <c r="L57" i="1"/>
  <c r="L72" i="1"/>
  <c r="L73" i="1"/>
  <c r="L75" i="1"/>
  <c r="L71" i="1"/>
  <c r="L79" i="1"/>
  <c r="L80" i="1"/>
  <c r="L81" i="1"/>
  <c r="L82" i="1"/>
  <c r="L83" i="1"/>
  <c r="L85" i="1"/>
  <c r="L88" i="1"/>
  <c r="L89" i="1"/>
  <c r="L92" i="1"/>
  <c r="L93" i="1"/>
  <c r="L90" i="1"/>
  <c r="L100" i="1"/>
  <c r="L103" i="1"/>
  <c r="L104" i="1"/>
  <c r="L105" i="1"/>
  <c r="L109" i="1"/>
  <c r="L108" i="1"/>
  <c r="L107" i="1"/>
  <c r="L111" i="1"/>
  <c r="L23" i="1"/>
  <c r="L26" i="1"/>
  <c r="L28" i="1"/>
  <c r="L25" i="1"/>
  <c r="L30" i="1"/>
  <c r="L31" i="1"/>
  <c r="L33" i="1"/>
  <c r="L37" i="1"/>
  <c r="L35" i="1"/>
  <c r="L38" i="1"/>
  <c r="L39" i="1"/>
  <c r="L40" i="1"/>
  <c r="L41" i="1"/>
  <c r="L43" i="1"/>
  <c r="L42" i="1"/>
  <c r="L44" i="1"/>
  <c r="L45" i="1"/>
  <c r="L46" i="1"/>
  <c r="L47" i="1"/>
  <c r="L48" i="1"/>
  <c r="L49" i="1"/>
  <c r="L8" i="1"/>
  <c r="L9" i="1"/>
  <c r="L12" i="1"/>
  <c r="L13" i="1"/>
  <c r="L14" i="1"/>
  <c r="L11" i="1"/>
  <c r="L15" i="1"/>
  <c r="L16" i="1"/>
  <c r="L24" i="1"/>
  <c r="L17" i="1"/>
  <c r="L20" i="1"/>
  <c r="L10" i="1"/>
  <c r="L283" i="1" l="1"/>
</calcChain>
</file>

<file path=xl/sharedStrings.xml><?xml version="1.0" encoding="utf-8"?>
<sst xmlns="http://schemas.openxmlformats.org/spreadsheetml/2006/main" count="1213" uniqueCount="318">
  <si>
    <t>ZONA 20</t>
  </si>
  <si>
    <t>CANAL 58</t>
  </si>
  <si>
    <t>SAN MARTIN DE LAS FLORES DE ARRIBA</t>
  </si>
  <si>
    <t>EL CERRITO</t>
  </si>
  <si>
    <t>ALFREDO BARBA</t>
  </si>
  <si>
    <t>ALVARO OBREGON</t>
  </si>
  <si>
    <t>EL MORITO</t>
  </si>
  <si>
    <t>EL MIRADOR</t>
  </si>
  <si>
    <t>PORTILLO LOPEZ</t>
  </si>
  <si>
    <t>LOMAS DEL TAPATIO</t>
  </si>
  <si>
    <t>SAN PEDRITO</t>
  </si>
  <si>
    <t>LOMAS DE SAN MIGUEL</t>
  </si>
  <si>
    <t>LOS PORTALES</t>
  </si>
  <si>
    <t>FRACCIONAMIENTO EL TAPATIO</t>
  </si>
  <si>
    <t>FRACCIONAMIENTO REVOLUCION</t>
  </si>
  <si>
    <t>RESIDENCIAL EL TAPATIO</t>
  </si>
  <si>
    <t>HOTEL EL TAPATIO</t>
  </si>
  <si>
    <t>HACIENDA DE VIDRIOS</t>
  </si>
  <si>
    <t>ZONA 21</t>
  </si>
  <si>
    <t>FRANCISCO I. MADERO</t>
  </si>
  <si>
    <t>EL CERRO</t>
  </si>
  <si>
    <t>LA MEZQUITERA</t>
  </si>
  <si>
    <t>NUEVA SANTA MARIA</t>
  </si>
  <si>
    <t>LOMAS DEL TEPEYAC</t>
  </si>
  <si>
    <t>MIRAVALLE</t>
  </si>
  <si>
    <t>JARDINES SAN MARTIN</t>
  </si>
  <si>
    <t>EL ORGANO</t>
  </si>
  <si>
    <t>EL TAPATIO</t>
  </si>
  <si>
    <t>LA DURAZNERA</t>
  </si>
  <si>
    <t xml:space="preserve">ALAMO         </t>
  </si>
  <si>
    <t>EL CAMPESINO</t>
  </si>
  <si>
    <t>LAS JUNTITAS</t>
  </si>
  <si>
    <t>BRISAS DE CHAPALA</t>
  </si>
  <si>
    <t xml:space="preserve">LAS JUNTAS </t>
  </si>
  <si>
    <t>ZONA 22</t>
  </si>
  <si>
    <t>LA INDIGENA</t>
  </si>
  <si>
    <t>ALAMO INDUSTRIAL</t>
  </si>
  <si>
    <t>JARDINES DEL TAPATIO</t>
  </si>
  <si>
    <t>LOMAS DEL CUATRO</t>
  </si>
  <si>
    <t>EL REFUGIO</t>
  </si>
  <si>
    <t>EL VERGEL</t>
  </si>
  <si>
    <t>LA ROMITA</t>
  </si>
  <si>
    <t>LOS ARTESANOS</t>
  </si>
  <si>
    <t>LAS JUNTAS</t>
  </si>
  <si>
    <t>CEMENTERA</t>
  </si>
  <si>
    <t>ZONA 31</t>
  </si>
  <si>
    <t>SAN SEBASTIANITO</t>
  </si>
  <si>
    <t>LOPEZ COTILLA</t>
  </si>
  <si>
    <t>HACIENDAS DEL REAL</t>
  </si>
  <si>
    <t>TOLUQUILLA</t>
  </si>
  <si>
    <t>ZONA 32</t>
  </si>
  <si>
    <t>EL REAL</t>
  </si>
  <si>
    <t>SANTA MARIA TEQUEPEXPAN</t>
  </si>
  <si>
    <t>PRADOS DE SANTA MARIA</t>
  </si>
  <si>
    <t>ZONA 33</t>
  </si>
  <si>
    <t>ARROYO SECO</t>
  </si>
  <si>
    <t>PARQUES SANTA MARIA</t>
  </si>
  <si>
    <t>ZONA 46</t>
  </si>
  <si>
    <t>LOS PUESTOS</t>
  </si>
  <si>
    <t>ASOC. COLONOS SAN MARTIN</t>
  </si>
  <si>
    <t>EMILIANO ZAPATA</t>
  </si>
  <si>
    <t>SAN MARTIN DE LAS FLORES DE ABAJO</t>
  </si>
  <si>
    <t>ZONA 47</t>
  </si>
  <si>
    <t>LAS LIEBRES</t>
  </si>
  <si>
    <t>PASEOS DEL LAGO</t>
  </si>
  <si>
    <t>CLUB DE GOLF ATLAS</t>
  </si>
  <si>
    <t>VALLE DE LA MISERICORDIA</t>
  </si>
  <si>
    <t>JUAN DE LA BARRERA</t>
  </si>
  <si>
    <t>OJO DE AGUA</t>
  </si>
  <si>
    <t>EL BOSQUE II</t>
  </si>
  <si>
    <t>ARTESANOS</t>
  </si>
  <si>
    <t>LA CALERILLA</t>
  </si>
  <si>
    <t>PONCIANO ARRIAGA</t>
  </si>
  <si>
    <t>LA CARIDAD</t>
  </si>
  <si>
    <t>ESPAÑA</t>
  </si>
  <si>
    <t>EL MIRADOR JUAN ARIAS</t>
  </si>
  <si>
    <t>LA CANDELARIA</t>
  </si>
  <si>
    <t>CAMINO REAL</t>
  </si>
  <si>
    <t>EL MANTE</t>
  </si>
  <si>
    <t>EL SAUZ</t>
  </si>
  <si>
    <t>PARQUES DE COLON</t>
  </si>
  <si>
    <t>CERRO DEL TESORO</t>
  </si>
  <si>
    <t>LOMAS DE LA VICTORIA</t>
  </si>
  <si>
    <t>JARDINES DE SANTA MARIA</t>
  </si>
  <si>
    <t>BALCONES DE SANTA MARIA</t>
  </si>
  <si>
    <t>LOMAS DE TLAQUEPAQUE</t>
  </si>
  <si>
    <t>LA CAPACHA</t>
  </si>
  <si>
    <t>PRADOS TLAQUEPAQUE</t>
  </si>
  <si>
    <t>QUINTERO</t>
  </si>
  <si>
    <t>INFONAVIT REVOLUCION</t>
  </si>
  <si>
    <t>RANCHO BLANCO</t>
  </si>
  <si>
    <t>COLONIAL TLAQUEPAQUE</t>
  </si>
  <si>
    <t>LA ASUNCION</t>
  </si>
  <si>
    <t>LINDA VISTA</t>
  </si>
  <si>
    <t>HIDALGO</t>
  </si>
  <si>
    <t>LOS MESEROS</t>
  </si>
  <si>
    <t>PARQUES DE TLAQUEPAQUE</t>
  </si>
  <si>
    <t>LOS ALTOS</t>
  </si>
  <si>
    <t>CENTRAL CAMIONERA</t>
  </si>
  <si>
    <t>CAMICHINES</t>
  </si>
  <si>
    <t>LA SOLEDAD</t>
  </si>
  <si>
    <t>JARDINES DE LA PAZ</t>
  </si>
  <si>
    <t>COLONIAS</t>
  </si>
  <si>
    <t>ZONA 30</t>
  </si>
  <si>
    <t>ZONA49</t>
  </si>
  <si>
    <t>ZONA53</t>
  </si>
  <si>
    <t>AGU</t>
  </si>
  <si>
    <t>DRE</t>
  </si>
  <si>
    <t>ELE</t>
  </si>
  <si>
    <t>TEL</t>
  </si>
  <si>
    <t>ALU</t>
  </si>
  <si>
    <t>PAV</t>
  </si>
  <si>
    <t>SERVICIOS URBANOS</t>
  </si>
  <si>
    <t>LOS CANTAROS</t>
  </si>
  <si>
    <t>HACIENDA  DE SAN JOSE</t>
  </si>
  <si>
    <t>PARQUES DEL BOSQUE</t>
  </si>
  <si>
    <t>PARQUES STA CRUZ DEL VALLE</t>
  </si>
  <si>
    <t>PLAZA WALMART</t>
  </si>
  <si>
    <t>LOS OLIVOS</t>
  </si>
  <si>
    <t>VILLAS DEL TAPATIO</t>
  </si>
  <si>
    <t>a</t>
  </si>
  <si>
    <t>4, 5</t>
  </si>
  <si>
    <t>2, 4</t>
  </si>
  <si>
    <t>BUENOS AIRES ORIENTE</t>
  </si>
  <si>
    <t>FRACCIONAMIENTO EL CERRO</t>
  </si>
  <si>
    <t>ZONA ITESO</t>
  </si>
  <si>
    <t>1, 4</t>
  </si>
  <si>
    <t>LOS CAJETES SUR</t>
  </si>
  <si>
    <t>SAN MARTIN PONIENTE</t>
  </si>
  <si>
    <t>1, 2</t>
  </si>
  <si>
    <t>PASEOS DEL PRADO</t>
  </si>
  <si>
    <t>2,4</t>
  </si>
  <si>
    <t>SANTA ANITA CENTRO</t>
  </si>
  <si>
    <t>REAL PATRIA</t>
  </si>
  <si>
    <t>MIRAVALLE FOVISSTE</t>
  </si>
  <si>
    <t>PROMEDIO GENERAL:</t>
  </si>
  <si>
    <t>LOMA GRANDE</t>
  </si>
  <si>
    <t>VILLAS DE SAN MIGUEL</t>
  </si>
  <si>
    <t>RINCONADA ENCINOS</t>
  </si>
  <si>
    <t>PARQUE INDUSTRIAL DEL BOSQUE</t>
  </si>
  <si>
    <t>LAS HUERTAS COLONIA</t>
  </si>
  <si>
    <t>GUADALUPE EJIDAL</t>
  </si>
  <si>
    <t>VILLAS FONTANA</t>
  </si>
  <si>
    <t>NUEVA LAZARO CARDENAS</t>
  </si>
  <si>
    <t>RESIDENCIAL EL ALAMO</t>
  </si>
  <si>
    <t>TLAQUEPAQUE PUEBLITO</t>
  </si>
  <si>
    <t>TERRALTA</t>
  </si>
  <si>
    <t>ARRAYANES</t>
  </si>
  <si>
    <t>ZONA 67</t>
  </si>
  <si>
    <t>PARQUE INDUSTRIAL TECNOLOGICO II</t>
  </si>
  <si>
    <t>ZONA 70</t>
  </si>
  <si>
    <t>EL ALAMO ORIENTE</t>
  </si>
  <si>
    <t>ZONA 81</t>
  </si>
  <si>
    <t>ZONA 68</t>
  </si>
  <si>
    <t>BUENOS AIRES</t>
  </si>
  <si>
    <t>RIVERAS DE SAN SEBASTIANITO</t>
  </si>
  <si>
    <t>PLAZA CENTRO SUR</t>
  </si>
  <si>
    <t>1,2</t>
  </si>
  <si>
    <t>HACIENDAS DE SAN MARTIN</t>
  </si>
  <si>
    <t>VISTA HERMOSA</t>
  </si>
  <si>
    <t>HACIENDAS VISTA HERMOSA</t>
  </si>
  <si>
    <t>GUAYABITOS</t>
  </si>
  <si>
    <t>Z 84</t>
  </si>
  <si>
    <t>FRANCISCO SILVA ROMERO</t>
  </si>
  <si>
    <t>SANTIBAÑEZ</t>
  </si>
  <si>
    <t>PLAN DE ORIENTE</t>
  </si>
  <si>
    <t>3, 4</t>
  </si>
  <si>
    <t>1,3,4</t>
  </si>
  <si>
    <t>CANTERA COLORADA</t>
  </si>
  <si>
    <t>VALLE DE LAS HERAS</t>
  </si>
  <si>
    <t>VALLE VERDE</t>
  </si>
  <si>
    <t>MIRADOR DEL TESORO</t>
  </si>
  <si>
    <t>QUINTANOVA</t>
  </si>
  <si>
    <t>GEOVILLAS DEL REAL</t>
  </si>
  <si>
    <t>EL SERENO</t>
  </si>
  <si>
    <t>LORETO</t>
  </si>
  <si>
    <t>PARQUES DE LA VICTORIA</t>
  </si>
  <si>
    <t>PARQUES DEL PALMAR</t>
  </si>
  <si>
    <t>PINTORES ESPAÑOLES</t>
  </si>
  <si>
    <t>TERRALTA CONDOMINIO</t>
  </si>
  <si>
    <t>ALAMO INDUSTRIAL HABITACIONAL</t>
  </si>
  <si>
    <t>VALLE DEL SUR</t>
  </si>
  <si>
    <t>LOMA BONITA</t>
  </si>
  <si>
    <t>H. AYUNTAMIENTO CONSTITUCIONAL DE SAN PEDRO TLAQUEPAQUE</t>
  </si>
  <si>
    <t>CERRITO EL JAGUEY</t>
  </si>
  <si>
    <t>LA GUADALUPANA</t>
  </si>
  <si>
    <t>LA MICAELITA</t>
  </si>
  <si>
    <t>SAN JOSE DE TATEPOSCO</t>
  </si>
  <si>
    <t>RESIDENCIAL LAS LOMAS</t>
  </si>
  <si>
    <t>LAS PINTITAS DE ABAJO</t>
  </si>
  <si>
    <t>FRACTO MISION MAGNOLIAS</t>
  </si>
  <si>
    <t>FLORENCIA</t>
  </si>
  <si>
    <t>ALBORADA</t>
  </si>
  <si>
    <t>TESORERIA MUNICIPAL, DIRECCION DE  CATASTRO</t>
  </si>
  <si>
    <t>1,4</t>
  </si>
  <si>
    <t>1,2,4</t>
  </si>
  <si>
    <t>1,4,5</t>
  </si>
  <si>
    <t>4,5</t>
  </si>
  <si>
    <t>3,4</t>
  </si>
  <si>
    <t>1,2,3</t>
  </si>
  <si>
    <t>LAS TERRAZAS</t>
  </si>
  <si>
    <t>REAL TULIPANES</t>
  </si>
  <si>
    <t>RELACION DE VALORES POR ZONA PARA EL AÑO 2020</t>
  </si>
  <si>
    <t>LA FLORESTA</t>
  </si>
  <si>
    <t>LOPEZ MATEOS</t>
  </si>
  <si>
    <t>JARDINES DEL ORGANO</t>
  </si>
  <si>
    <t>QUINTAS TLAQUEPAQUE</t>
  </si>
  <si>
    <t>LOMAS DE SAN PEDRITO</t>
  </si>
  <si>
    <t>HACIENDAS SAN PEDRO</t>
  </si>
  <si>
    <t>REVOLUCION JARDIN</t>
  </si>
  <si>
    <t>PAISAJES DEL TAPATIO</t>
  </si>
  <si>
    <t>HORIZONTE EL TAPATIO</t>
  </si>
  <si>
    <t>LAS HUERTAS FRACCTO.</t>
  </si>
  <si>
    <t>VISTAS DEL 4</t>
  </si>
  <si>
    <t>EL TAPATIO 2DA SECCION</t>
  </si>
  <si>
    <t>LAS VEGAS</t>
  </si>
  <si>
    <t>COTO JUAN DIEGO</t>
  </si>
  <si>
    <t>PUERTA DEL PRADO</t>
  </si>
  <si>
    <t>HOGARES EL ALAMO</t>
  </si>
  <si>
    <t>CANTO DE LUNA</t>
  </si>
  <si>
    <t>VILLA DEL PRADO</t>
  </si>
  <si>
    <t>EL CERRO 2DA SECCION</t>
  </si>
  <si>
    <t>JARDINES DEL VERGEL</t>
  </si>
  <si>
    <t>ALBEROS RESIDENCIAL</t>
  </si>
  <si>
    <t>EL VERGELITO</t>
  </si>
  <si>
    <t>HUERTA DE PEÑA</t>
  </si>
  <si>
    <t>SALVADOR VIDRIO</t>
  </si>
  <si>
    <t>TLAQUEPARK</t>
  </si>
  <si>
    <t>LOMAS DE CURIEL</t>
  </si>
  <si>
    <t>PEDREGAL DEL BOSQUE</t>
  </si>
  <si>
    <t>COTO PROVIDENCIA</t>
  </si>
  <si>
    <t>SOFIA HABITAT</t>
  </si>
  <si>
    <t>COTO AREZZO</t>
  </si>
  <si>
    <t>TRES PINOS</t>
  </si>
  <si>
    <t>GEOVILLAS LOS OLIVOS</t>
  </si>
  <si>
    <t>INDIGENA SAN SEBASTIANITO</t>
  </si>
  <si>
    <t>PRADOS</t>
  </si>
  <si>
    <t>JARDINES DE TOLUQUILLA</t>
  </si>
  <si>
    <t>VILLAS DE SANTA MARIA</t>
  </si>
  <si>
    <t>JARDINES DE MIRAFLORES</t>
  </si>
  <si>
    <t>LOMA VERDE</t>
  </si>
  <si>
    <t>VALLE DEL SUR CONDOMINIO</t>
  </si>
  <si>
    <t>VALLE DE SAN SEBASTIANITO</t>
  </si>
  <si>
    <t>COTO SAN ARTURO</t>
  </si>
  <si>
    <t>VALLE DE SANTA MARIA</t>
  </si>
  <si>
    <t>RESIDENCIAL EL ROBLE</t>
  </si>
  <si>
    <t>ALTUS TLAQUEPAQUE</t>
  </si>
  <si>
    <t>LA PILITA</t>
  </si>
  <si>
    <t>QUINTAS TATEPOSCO</t>
  </si>
  <si>
    <t>ALAMEDA</t>
  </si>
  <si>
    <t>ARROYO DE LOS NARANJOS</t>
  </si>
  <si>
    <t>EL CANELO FRACCTO.</t>
  </si>
  <si>
    <t>VALLE DEL PARAISO</t>
  </si>
  <si>
    <t>CANTARES DEL PARAISO</t>
  </si>
  <si>
    <t>PLAN DEL RIO</t>
  </si>
  <si>
    <t>RINCONADA DE SAN MARTIN</t>
  </si>
  <si>
    <t>ARBOLEDAS DE SAN MARTIN</t>
  </si>
  <si>
    <t>LA COFRADIA</t>
  </si>
  <si>
    <t>CEDROS JALISCO</t>
  </si>
  <si>
    <t>EL TEMPIZQUE</t>
  </si>
  <si>
    <t>BOSQUES DE SAN MARTIN</t>
  </si>
  <si>
    <t>PRADOS DEL SUR</t>
  </si>
  <si>
    <t>PRADOS DE SAN MARTIN</t>
  </si>
  <si>
    <t>EL PORVENIR</t>
  </si>
  <si>
    <t>EL ZALATE</t>
  </si>
  <si>
    <t>LA LADRILLERA</t>
  </si>
  <si>
    <t>PORTILLO BLANCO</t>
  </si>
  <si>
    <t>LAS LIEBRES FRACCTO.</t>
  </si>
  <si>
    <t>SOLIDARIDAD</t>
  </si>
  <si>
    <t>COTO ALMENDROS</t>
  </si>
  <si>
    <t>COTO EL CARMEN</t>
  </si>
  <si>
    <t>SENDEROS TLAQUEPAQUE</t>
  </si>
  <si>
    <t>RESIDENCIAL SANTA ANITA FRACC.</t>
  </si>
  <si>
    <t>RESIDENCIAL SANTA ANITA COND.</t>
  </si>
  <si>
    <t>ANTARES</t>
  </si>
  <si>
    <t>AUREA</t>
  </si>
  <si>
    <t>RINCONADA DEL CAMICHIN</t>
  </si>
  <si>
    <t>SAN FRANCISCO DE ASISI</t>
  </si>
  <si>
    <t>NARANJOS</t>
  </si>
  <si>
    <t>SANTA ANITA INFONAVIT</t>
  </si>
  <si>
    <t>MISION DE SAN FRANCISCO</t>
  </si>
  <si>
    <t>PARQUE INDUSTRIAL TECNOLOGICO I</t>
  </si>
  <si>
    <t>PAISAJES DEL TESORO</t>
  </si>
  <si>
    <t>SANTUARIO DE LOS MARTIRES</t>
  </si>
  <si>
    <t>PAISAJES DEL TESORO 2</t>
  </si>
  <si>
    <t>LAS FUENTES - COCA COLA</t>
  </si>
  <si>
    <t>ARROYO DE LAS FLORES</t>
  </si>
  <si>
    <t>GUAYABITOS 2DA SECCION</t>
  </si>
  <si>
    <t>LOMAS DE SANTA MARIA</t>
  </si>
  <si>
    <t>VALLE BALCONES DE SANTA MARIA</t>
  </si>
  <si>
    <t>ALTO HORIZONTE</t>
  </si>
  <si>
    <t>VILLAS COLON COND</t>
  </si>
  <si>
    <t>NUEVA ESPAÑA</t>
  </si>
  <si>
    <t>PAVIMENTOS: 1 ASFALTO, 2 CONCRETO, 3 ADOQUIN, 4 EMPEDRADO, 5 TERRACERIA, 6 PIEDRA AHOGADA</t>
  </si>
  <si>
    <t>PORTALES TLAQUEPAQUE</t>
  </si>
  <si>
    <t>BARRIO DE SAN JUAN</t>
  </si>
  <si>
    <t>BARRIO DE SAN FRANCISCO</t>
  </si>
  <si>
    <t>BARRIO DE SANTA MARIA</t>
  </si>
  <si>
    <t>BARRIO DE SANTO SANTIAGO</t>
  </si>
  <si>
    <t>LOMAS DEL ALAMO</t>
  </si>
  <si>
    <t>JARDINES DEL ALAMO</t>
  </si>
  <si>
    <t>TESORO DEL NILO</t>
  </si>
  <si>
    <t>CUMBRES DEL NILO</t>
  </si>
  <si>
    <t>EL PUENTE</t>
  </si>
  <si>
    <t>PLAZA CAMICHINES</t>
  </si>
  <si>
    <t>POTRERO DEL GATO</t>
  </si>
  <si>
    <t>HORIZONTES DE TLAQUEPAQUE</t>
  </si>
  <si>
    <t>BARRIOS UNIDOS INTERCOLONIAS</t>
  </si>
  <si>
    <t>SAN JUAN</t>
  </si>
  <si>
    <t>VALOR DE MERCADO</t>
  </si>
  <si>
    <t>VALOR VIGENTE 2019</t>
  </si>
  <si>
    <t>VALOR APROBADO 2020</t>
  </si>
  <si>
    <t>REL % ENTRE VAL VIG Y DE MERC</t>
  </si>
  <si>
    <t>80% DEL VALOR DE MERCADO</t>
  </si>
  <si>
    <t>MERCADO</t>
  </si>
  <si>
    <t>% INCREMENTO</t>
  </si>
  <si>
    <t>% INCREMENTO APROBADO</t>
  </si>
  <si>
    <t>VALOR CAT PROPUESTO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</si>
</sst>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0A0399"/>
      <name val="Arial"/>
      <family val="2"/>
    </font>
    <font>
      <sz val="10"/>
      <color rgb="FF0A0399"/>
      <name val="Arial"/>
      <family val="2"/>
    </font>
    <font>
      <b/>
      <sz val="8"/>
      <color rgb="FF0A0399"/>
      <name val="Arial"/>
      <family val="2"/>
    </font>
    <font>
      <i/>
      <sz val="10"/>
      <color rgb="FF0A0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" xfId="0" applyBorder="1"/>
    <xf numFmtId="0" fontId="4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0" fillId="0" borderId="0" xfId="0" applyBorder="1" applyAlignment="1"/>
    <xf numFmtId="1" fontId="2" fillId="0" borderId="0" xfId="0" applyNumberFormat="1" applyFont="1" applyBorder="1" applyAlignment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1" fontId="1" fillId="0" borderId="0" xfId="0" applyNumberFormat="1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0" fontId="6" fillId="0" borderId="0" xfId="0" applyNumberFormat="1" applyFont="1" applyBorder="1" applyAlignment="1"/>
    <xf numFmtId="1" fontId="7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/>
    <xf numFmtId="10" fontId="2" fillId="0" borderId="28" xfId="0" applyNumberFormat="1" applyFont="1" applyBorder="1" applyAlignment="1">
      <alignment horizontal="right"/>
    </xf>
    <xf numFmtId="164" fontId="1" fillId="0" borderId="28" xfId="0" applyNumberFormat="1" applyFont="1" applyBorder="1" applyAlignment="1"/>
    <xf numFmtId="164" fontId="1" fillId="0" borderId="29" xfId="0" applyNumberFormat="1" applyFont="1" applyFill="1" applyBorder="1" applyAlignment="1"/>
    <xf numFmtId="10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/>
    <xf numFmtId="2" fontId="10" fillId="0" borderId="1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164" fontId="1" fillId="0" borderId="31" xfId="0" applyNumberFormat="1" applyFont="1" applyBorder="1" applyAlignment="1"/>
    <xf numFmtId="10" fontId="2" fillId="0" borderId="31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40" xfId="0" applyBorder="1"/>
    <xf numFmtId="3" fontId="2" fillId="0" borderId="41" xfId="0" applyNumberFormat="1" applyFont="1" applyFill="1" applyBorder="1" applyAlignment="1"/>
    <xf numFmtId="2" fontId="10" fillId="0" borderId="41" xfId="0" applyNumberFormat="1" applyFont="1" applyBorder="1" applyAlignment="1">
      <alignment horizontal="right"/>
    </xf>
    <xf numFmtId="2" fontId="7" fillId="3" borderId="41" xfId="0" applyNumberFormat="1" applyFont="1" applyFill="1" applyBorder="1" applyAlignment="1">
      <alignment horizontal="right"/>
    </xf>
    <xf numFmtId="0" fontId="0" fillId="0" borderId="43" xfId="0" applyBorder="1"/>
    <xf numFmtId="3" fontId="2" fillId="0" borderId="44" xfId="0" applyNumberFormat="1" applyFont="1" applyFill="1" applyBorder="1" applyAlignment="1"/>
    <xf numFmtId="2" fontId="10" fillId="0" borderId="44" xfId="0" applyNumberFormat="1" applyFont="1" applyBorder="1" applyAlignment="1">
      <alignment horizontal="right"/>
    </xf>
    <xf numFmtId="2" fontId="7" fillId="3" borderId="44" xfId="0" applyNumberFormat="1" applyFont="1" applyFill="1" applyBorder="1" applyAlignment="1">
      <alignment horizontal="right"/>
    </xf>
    <xf numFmtId="0" fontId="0" fillId="0" borderId="43" xfId="0" applyFill="1" applyBorder="1"/>
    <xf numFmtId="2" fontId="7" fillId="0" borderId="44" xfId="0" applyNumberFormat="1" applyFont="1" applyBorder="1" applyAlignment="1">
      <alignment horizontal="left"/>
    </xf>
    <xf numFmtId="2" fontId="7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/>
    <xf numFmtId="2" fontId="10" fillId="0" borderId="44" xfId="0" applyNumberFormat="1" applyFont="1" applyBorder="1" applyAlignment="1">
      <alignment horizontal="left"/>
    </xf>
    <xf numFmtId="2" fontId="12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 horizontal="center"/>
    </xf>
    <xf numFmtId="3" fontId="2" fillId="0" borderId="44" xfId="0" applyNumberFormat="1" applyFont="1" applyBorder="1" applyAlignment="1"/>
    <xf numFmtId="0" fontId="2" fillId="0" borderId="43" xfId="0" applyFont="1" applyBorder="1"/>
    <xf numFmtId="2" fontId="7" fillId="0" borderId="44" xfId="0" applyNumberFormat="1" applyFont="1" applyBorder="1" applyAlignment="1">
      <alignment horizontal="center"/>
    </xf>
    <xf numFmtId="0" fontId="2" fillId="0" borderId="43" xfId="0" applyFont="1" applyBorder="1" applyAlignment="1"/>
    <xf numFmtId="0" fontId="0" fillId="0" borderId="46" xfId="0" applyBorder="1"/>
    <xf numFmtId="3" fontId="2" fillId="0" borderId="47" xfId="0" applyNumberFormat="1" applyFont="1" applyBorder="1" applyAlignment="1"/>
    <xf numFmtId="2" fontId="10" fillId="0" borderId="47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 horizontal="center"/>
    </xf>
    <xf numFmtId="10" fontId="10" fillId="0" borderId="42" xfId="0" applyNumberFormat="1" applyFont="1" applyBorder="1" applyAlignment="1">
      <alignment horizontal="right"/>
    </xf>
    <xf numFmtId="10" fontId="10" fillId="0" borderId="49" xfId="0" applyNumberFormat="1" applyFont="1" applyBorder="1" applyAlignment="1">
      <alignment horizontal="right"/>
    </xf>
    <xf numFmtId="10" fontId="10" fillId="0" borderId="45" xfId="0" applyNumberFormat="1" applyFont="1" applyBorder="1" applyAlignment="1">
      <alignment horizontal="right"/>
    </xf>
    <xf numFmtId="10" fontId="10" fillId="0" borderId="48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16" fillId="0" borderId="41" xfId="0" applyNumberFormat="1" applyFont="1" applyFill="1" applyBorder="1" applyAlignment="1">
      <alignment horizontal="right"/>
    </xf>
    <xf numFmtId="2" fontId="16" fillId="0" borderId="44" xfId="0" applyNumberFormat="1" applyFont="1" applyFill="1" applyBorder="1" applyAlignment="1">
      <alignment horizontal="right"/>
    </xf>
    <xf numFmtId="2" fontId="16" fillId="0" borderId="47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0" fillId="0" borderId="23" xfId="0" applyBorder="1"/>
    <xf numFmtId="0" fontId="0" fillId="0" borderId="24" xfId="0" applyBorder="1"/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A0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164</xdr:row>
      <xdr:rowOff>0</xdr:rowOff>
    </xdr:from>
    <xdr:to>
      <xdr:col>2</xdr:col>
      <xdr:colOff>342900</xdr:colOff>
      <xdr:row>164</xdr:row>
      <xdr:rowOff>0</xdr:rowOff>
    </xdr:to>
    <xdr:pic>
      <xdr:nvPicPr>
        <xdr:cNvPr id="35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91846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239</xdr:row>
      <xdr:rowOff>104775</xdr:rowOff>
    </xdr:from>
    <xdr:to>
      <xdr:col>2</xdr:col>
      <xdr:colOff>419100</xdr:colOff>
      <xdr:row>239</xdr:row>
      <xdr:rowOff>104775</xdr:rowOff>
    </xdr:to>
    <xdr:pic>
      <xdr:nvPicPr>
        <xdr:cNvPr id="35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2576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504825</xdr:colOff>
      <xdr:row>3</xdr:row>
      <xdr:rowOff>142875</xdr:rowOff>
    </xdr:to>
    <xdr:pic>
      <xdr:nvPicPr>
        <xdr:cNvPr id="3510" name="Picture 7" descr="escudo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5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7" sqref="A7"/>
      <selection pane="bottomRight" activeCell="I16" sqref="I16"/>
    </sheetView>
  </sheetViews>
  <sheetFormatPr baseColWidth="10" defaultRowHeight="12.75" x14ac:dyDescent="0.2"/>
  <cols>
    <col min="1" max="1" width="2.7109375" style="1" customWidth="1"/>
    <col min="2" max="2" width="2.28515625" style="1" customWidth="1"/>
    <col min="3" max="3" width="38.42578125" style="1" customWidth="1"/>
    <col min="4" max="4" width="9.7109375" style="3" customWidth="1"/>
    <col min="5" max="5" width="10.7109375" style="1" customWidth="1"/>
    <col min="6" max="6" width="11.7109375" style="1" customWidth="1"/>
    <col min="7" max="7" width="10.7109375" style="1" hidden="1" customWidth="1"/>
    <col min="8" max="8" width="10.7109375" style="95" customWidth="1"/>
    <col min="9" max="9" width="8.140625" style="1" customWidth="1"/>
    <col min="10" max="10" width="0.85546875" style="1" customWidth="1"/>
    <col min="11" max="11" width="10.7109375" style="11" customWidth="1"/>
    <col min="12" max="12" width="12.5703125" style="11" customWidth="1"/>
    <col min="13" max="13" width="0.85546875" style="11" customWidth="1"/>
    <col min="14" max="18" width="4.7109375" style="1" customWidth="1"/>
    <col min="19" max="19" width="8.7109375" style="1" customWidth="1"/>
    <col min="20" max="20" width="1.7109375" style="1" customWidth="1"/>
    <col min="21" max="21" width="10.5703125" style="1" customWidth="1"/>
    <col min="22" max="16384" width="11.42578125" style="1"/>
  </cols>
  <sheetData>
    <row r="1" spans="2:21" x14ac:dyDescent="0.2">
      <c r="E1" s="5" t="s">
        <v>183</v>
      </c>
      <c r="F1" s="5"/>
      <c r="G1" s="5"/>
      <c r="H1" s="94"/>
      <c r="I1" s="5"/>
      <c r="J1" s="5"/>
      <c r="L1" s="10"/>
      <c r="M1" s="10"/>
      <c r="O1" s="4"/>
    </row>
    <row r="2" spans="2:21" x14ac:dyDescent="0.2">
      <c r="E2" s="5" t="s">
        <v>193</v>
      </c>
      <c r="F2" s="5"/>
      <c r="G2" s="5"/>
      <c r="H2" s="94"/>
      <c r="I2" s="5"/>
      <c r="J2" s="5"/>
      <c r="L2" s="10"/>
      <c r="M2" s="10"/>
      <c r="O2" s="4"/>
    </row>
    <row r="3" spans="2:21" x14ac:dyDescent="0.2">
      <c r="E3" s="5" t="s">
        <v>202</v>
      </c>
      <c r="F3" s="5"/>
      <c r="G3" s="5"/>
      <c r="H3" s="94"/>
      <c r="I3" s="5"/>
      <c r="J3" s="5"/>
      <c r="L3" s="10"/>
      <c r="M3" s="10"/>
      <c r="O3" s="4"/>
    </row>
    <row r="4" spans="2:21" x14ac:dyDescent="0.2">
      <c r="L4" s="10"/>
      <c r="M4" s="10"/>
    </row>
    <row r="5" spans="2:21" ht="13.5" thickBot="1" x14ac:dyDescent="0.25">
      <c r="C5" s="4"/>
      <c r="D5" s="6"/>
      <c r="E5" s="4"/>
      <c r="F5" s="4"/>
      <c r="G5" s="4"/>
      <c r="H5" s="96"/>
      <c r="I5" s="6"/>
      <c r="J5" s="6"/>
      <c r="K5" s="53"/>
      <c r="L5" s="10"/>
      <c r="M5" s="10"/>
      <c r="N5" s="4"/>
      <c r="O5" s="4"/>
      <c r="P5" s="4"/>
      <c r="Q5" s="4"/>
      <c r="R5" s="4"/>
      <c r="S5" s="4"/>
    </row>
    <row r="6" spans="2:21" ht="21" customHeight="1" x14ac:dyDescent="0.2">
      <c r="B6" s="117"/>
      <c r="C6" s="8"/>
      <c r="D6" s="112" t="s">
        <v>310</v>
      </c>
      <c r="E6" s="46" t="s">
        <v>309</v>
      </c>
      <c r="F6" s="108" t="s">
        <v>312</v>
      </c>
      <c r="G6" s="43" t="s">
        <v>313</v>
      </c>
      <c r="H6" s="97" t="s">
        <v>317</v>
      </c>
      <c r="I6" s="110" t="s">
        <v>315</v>
      </c>
      <c r="J6" s="44"/>
      <c r="K6" s="106" t="s">
        <v>311</v>
      </c>
      <c r="L6" s="106" t="s">
        <v>316</v>
      </c>
      <c r="M6" s="44"/>
      <c r="N6" s="13"/>
      <c r="O6" s="14" t="s">
        <v>112</v>
      </c>
      <c r="P6" s="8"/>
      <c r="Q6" s="14"/>
      <c r="R6" s="14"/>
      <c r="S6" s="15"/>
    </row>
    <row r="7" spans="2:21" ht="21" customHeight="1" thickBot="1" x14ac:dyDescent="0.25">
      <c r="B7" s="118"/>
      <c r="C7" s="45" t="s">
        <v>102</v>
      </c>
      <c r="D7" s="113"/>
      <c r="E7" s="47">
        <v>2019</v>
      </c>
      <c r="F7" s="109"/>
      <c r="G7" s="42" t="s">
        <v>314</v>
      </c>
      <c r="H7" s="98">
        <v>2020</v>
      </c>
      <c r="I7" s="111"/>
      <c r="J7" s="44"/>
      <c r="K7" s="107"/>
      <c r="L7" s="107"/>
      <c r="M7" s="44"/>
      <c r="N7" s="40" t="s">
        <v>106</v>
      </c>
      <c r="O7" s="41" t="s">
        <v>107</v>
      </c>
      <c r="P7" s="41" t="s">
        <v>108</v>
      </c>
      <c r="Q7" s="41" t="s">
        <v>109</v>
      </c>
      <c r="R7" s="41" t="s">
        <v>110</v>
      </c>
      <c r="S7" s="39" t="s">
        <v>111</v>
      </c>
    </row>
    <row r="8" spans="2:21" ht="13.5" customHeight="1" x14ac:dyDescent="0.3">
      <c r="B8" s="104" t="s">
        <v>0</v>
      </c>
      <c r="C8" s="67" t="s">
        <v>4</v>
      </c>
      <c r="D8" s="68">
        <v>1200</v>
      </c>
      <c r="E8" s="69">
        <v>1400</v>
      </c>
      <c r="F8" s="70">
        <f t="shared" ref="F8:F71" si="0">D8/E8</f>
        <v>0.8571428571428571</v>
      </c>
      <c r="G8" s="69">
        <f>E8*0.8</f>
        <v>1120</v>
      </c>
      <c r="H8" s="99">
        <f>D8*((5)/100)+D8</f>
        <v>1260</v>
      </c>
      <c r="I8" s="90">
        <f>((H8-D8)/D8)</f>
        <v>0.05</v>
      </c>
      <c r="J8" s="54"/>
      <c r="K8" s="51"/>
      <c r="L8" s="52">
        <f t="shared" ref="L8:L71" si="1">((K8-D8)/D8)</f>
        <v>-1</v>
      </c>
      <c r="M8" s="58"/>
      <c r="N8" s="59" t="s">
        <v>120</v>
      </c>
      <c r="O8" s="17" t="s">
        <v>120</v>
      </c>
      <c r="P8" s="17" t="s">
        <v>120</v>
      </c>
      <c r="Q8" s="17" t="s">
        <v>120</v>
      </c>
      <c r="R8" s="17" t="s">
        <v>120</v>
      </c>
      <c r="S8" s="22">
        <v>4</v>
      </c>
    </row>
    <row r="9" spans="2:21" ht="13.15" customHeight="1" x14ac:dyDescent="0.3">
      <c r="B9" s="104"/>
      <c r="C9" s="71" t="s">
        <v>5</v>
      </c>
      <c r="D9" s="72">
        <v>1125</v>
      </c>
      <c r="E9" s="73">
        <v>1200</v>
      </c>
      <c r="F9" s="74">
        <f t="shared" si="0"/>
        <v>0.9375</v>
      </c>
      <c r="G9" s="73">
        <f>E9*0.8</f>
        <v>960</v>
      </c>
      <c r="H9" s="100">
        <f t="shared" ref="H9:H60" si="2">D9*((5)/100)+D9</f>
        <v>1181.25</v>
      </c>
      <c r="I9" s="92">
        <f t="shared" ref="I9:I72" si="3">((H9-D9)/D9)</f>
        <v>0.05</v>
      </c>
      <c r="J9" s="54"/>
      <c r="K9" s="48"/>
      <c r="L9" s="49">
        <f t="shared" si="1"/>
        <v>-1</v>
      </c>
      <c r="M9" s="58"/>
      <c r="N9" s="60" t="s">
        <v>120</v>
      </c>
      <c r="O9" s="18" t="s">
        <v>120</v>
      </c>
      <c r="P9" s="19" t="s">
        <v>120</v>
      </c>
      <c r="Q9" s="18" t="s">
        <v>120</v>
      </c>
      <c r="R9" s="18" t="s">
        <v>120</v>
      </c>
      <c r="S9" s="23" t="s">
        <v>197</v>
      </c>
      <c r="U9" s="34"/>
    </row>
    <row r="10" spans="2:21" ht="13.15" customHeight="1" x14ac:dyDescent="0.3">
      <c r="B10" s="104"/>
      <c r="C10" s="71" t="s">
        <v>1</v>
      </c>
      <c r="D10" s="72">
        <v>1090</v>
      </c>
      <c r="E10" s="73">
        <v>1200</v>
      </c>
      <c r="F10" s="74">
        <f t="shared" si="0"/>
        <v>0.90833333333333333</v>
      </c>
      <c r="G10" s="73">
        <f t="shared" ref="G10:G40" si="4">E10*0.8</f>
        <v>960</v>
      </c>
      <c r="H10" s="100">
        <f t="shared" si="2"/>
        <v>1144.5</v>
      </c>
      <c r="I10" s="92">
        <f t="shared" si="3"/>
        <v>0.05</v>
      </c>
      <c r="J10" s="54"/>
      <c r="K10" s="48"/>
      <c r="L10" s="49">
        <f t="shared" si="1"/>
        <v>-1</v>
      </c>
      <c r="M10" s="58"/>
      <c r="N10" s="60" t="s">
        <v>120</v>
      </c>
      <c r="O10" s="18" t="s">
        <v>120</v>
      </c>
      <c r="P10" s="19" t="s">
        <v>120</v>
      </c>
      <c r="Q10" s="18" t="s">
        <v>120</v>
      </c>
      <c r="R10" s="18" t="s">
        <v>120</v>
      </c>
      <c r="S10" s="23">
        <v>4</v>
      </c>
    </row>
    <row r="11" spans="2:21" ht="12.75" customHeight="1" x14ac:dyDescent="0.3">
      <c r="B11" s="104"/>
      <c r="C11" s="75" t="s">
        <v>184</v>
      </c>
      <c r="D11" s="72">
        <v>1125</v>
      </c>
      <c r="E11" s="73">
        <v>2000</v>
      </c>
      <c r="F11" s="76">
        <f t="shared" si="0"/>
        <v>0.5625</v>
      </c>
      <c r="G11" s="73">
        <f t="shared" si="4"/>
        <v>1600</v>
      </c>
      <c r="H11" s="100">
        <f>D11*((10)/100)+D11</f>
        <v>1237.5</v>
      </c>
      <c r="I11" s="92">
        <f t="shared" si="3"/>
        <v>0.1</v>
      </c>
      <c r="J11" s="54"/>
      <c r="K11" s="48"/>
      <c r="L11" s="49">
        <f t="shared" si="1"/>
        <v>-1</v>
      </c>
      <c r="M11" s="58"/>
      <c r="N11" s="60" t="s">
        <v>120</v>
      </c>
      <c r="O11" s="18" t="s">
        <v>120</v>
      </c>
      <c r="P11" s="19" t="s">
        <v>120</v>
      </c>
      <c r="Q11" s="18" t="s">
        <v>120</v>
      </c>
      <c r="R11" s="18" t="s">
        <v>120</v>
      </c>
      <c r="S11" s="23" t="s">
        <v>197</v>
      </c>
    </row>
    <row r="12" spans="2:21" ht="14.25" x14ac:dyDescent="0.3">
      <c r="B12" s="104"/>
      <c r="C12" s="71" t="s">
        <v>3</v>
      </c>
      <c r="D12" s="72">
        <v>1125</v>
      </c>
      <c r="E12" s="73">
        <v>1200</v>
      </c>
      <c r="F12" s="77">
        <f t="shared" si="0"/>
        <v>0.9375</v>
      </c>
      <c r="G12" s="73">
        <f t="shared" si="4"/>
        <v>960</v>
      </c>
      <c r="H12" s="100">
        <f t="shared" si="2"/>
        <v>1181.25</v>
      </c>
      <c r="I12" s="91">
        <f t="shared" si="3"/>
        <v>0.05</v>
      </c>
      <c r="J12" s="54"/>
      <c r="K12" s="48"/>
      <c r="L12" s="49">
        <f t="shared" si="1"/>
        <v>-1</v>
      </c>
      <c r="M12" s="58"/>
      <c r="N12" s="60" t="s">
        <v>120</v>
      </c>
      <c r="O12" s="18" t="s">
        <v>120</v>
      </c>
      <c r="P12" s="19" t="s">
        <v>120</v>
      </c>
      <c r="Q12" s="18" t="s">
        <v>120</v>
      </c>
      <c r="R12" s="18" t="s">
        <v>120</v>
      </c>
      <c r="S12" s="23" t="s">
        <v>197</v>
      </c>
    </row>
    <row r="13" spans="2:21" ht="14.25" x14ac:dyDescent="0.3">
      <c r="B13" s="104"/>
      <c r="C13" s="71" t="s">
        <v>7</v>
      </c>
      <c r="D13" s="72">
        <v>1125</v>
      </c>
      <c r="E13" s="73">
        <v>1200</v>
      </c>
      <c r="F13" s="77">
        <f t="shared" si="0"/>
        <v>0.9375</v>
      </c>
      <c r="G13" s="73">
        <f t="shared" si="4"/>
        <v>960</v>
      </c>
      <c r="H13" s="100">
        <f t="shared" si="2"/>
        <v>1181.25</v>
      </c>
      <c r="I13" s="91">
        <f t="shared" si="3"/>
        <v>0.05</v>
      </c>
      <c r="J13" s="54"/>
      <c r="K13" s="48"/>
      <c r="L13" s="49">
        <f t="shared" si="1"/>
        <v>-1</v>
      </c>
      <c r="M13" s="58"/>
      <c r="N13" s="60" t="s">
        <v>120</v>
      </c>
      <c r="O13" s="18" t="s">
        <v>120</v>
      </c>
      <c r="P13" s="18" t="s">
        <v>120</v>
      </c>
      <c r="Q13" s="18" t="s">
        <v>120</v>
      </c>
      <c r="R13" s="18" t="s">
        <v>120</v>
      </c>
      <c r="S13" s="23">
        <v>4</v>
      </c>
    </row>
    <row r="14" spans="2:21" ht="14.25" x14ac:dyDescent="0.3">
      <c r="B14" s="104"/>
      <c r="C14" s="71" t="s">
        <v>6</v>
      </c>
      <c r="D14" s="72">
        <v>1125</v>
      </c>
      <c r="E14" s="73">
        <v>1200</v>
      </c>
      <c r="F14" s="77">
        <f t="shared" si="0"/>
        <v>0.9375</v>
      </c>
      <c r="G14" s="73">
        <f t="shared" si="4"/>
        <v>960</v>
      </c>
      <c r="H14" s="100">
        <f t="shared" si="2"/>
        <v>1181.25</v>
      </c>
      <c r="I14" s="91">
        <f t="shared" si="3"/>
        <v>0.05</v>
      </c>
      <c r="J14" s="54"/>
      <c r="K14" s="48"/>
      <c r="L14" s="49">
        <f t="shared" si="1"/>
        <v>-1</v>
      </c>
      <c r="M14" s="58"/>
      <c r="N14" s="60" t="s">
        <v>120</v>
      </c>
      <c r="O14" s="18" t="s">
        <v>120</v>
      </c>
      <c r="P14" s="19" t="s">
        <v>120</v>
      </c>
      <c r="Q14" s="18" t="s">
        <v>120</v>
      </c>
      <c r="R14" s="18" t="s">
        <v>120</v>
      </c>
      <c r="S14" s="23">
        <v>4</v>
      </c>
    </row>
    <row r="15" spans="2:21" ht="12.75" customHeight="1" x14ac:dyDescent="0.3">
      <c r="B15" s="104"/>
      <c r="C15" s="71" t="s">
        <v>13</v>
      </c>
      <c r="D15" s="72">
        <v>3600</v>
      </c>
      <c r="E15" s="73">
        <v>4200</v>
      </c>
      <c r="F15" s="77">
        <f t="shared" si="0"/>
        <v>0.8571428571428571</v>
      </c>
      <c r="G15" s="73">
        <f t="shared" si="4"/>
        <v>3360</v>
      </c>
      <c r="H15" s="100">
        <f t="shared" si="2"/>
        <v>3780</v>
      </c>
      <c r="I15" s="91">
        <f t="shared" si="3"/>
        <v>0.05</v>
      </c>
      <c r="J15" s="54"/>
      <c r="K15" s="48"/>
      <c r="L15" s="49">
        <f t="shared" si="1"/>
        <v>-1</v>
      </c>
      <c r="M15" s="58"/>
      <c r="N15" s="60" t="s">
        <v>120</v>
      </c>
      <c r="O15" s="18" t="s">
        <v>120</v>
      </c>
      <c r="P15" s="18" t="s">
        <v>120</v>
      </c>
      <c r="Q15" s="18" t="s">
        <v>120</v>
      </c>
      <c r="R15" s="18" t="s">
        <v>120</v>
      </c>
      <c r="S15" s="23">
        <v>4</v>
      </c>
    </row>
    <row r="16" spans="2:21" ht="14.25" x14ac:dyDescent="0.3">
      <c r="B16" s="104"/>
      <c r="C16" s="71" t="s">
        <v>14</v>
      </c>
      <c r="D16" s="72">
        <v>3640</v>
      </c>
      <c r="E16" s="73">
        <v>4500</v>
      </c>
      <c r="F16" s="78">
        <f t="shared" si="0"/>
        <v>0.80888888888888888</v>
      </c>
      <c r="G16" s="73">
        <f t="shared" si="4"/>
        <v>3600</v>
      </c>
      <c r="H16" s="100">
        <f t="shared" si="2"/>
        <v>3822</v>
      </c>
      <c r="I16" s="91">
        <f t="shared" si="3"/>
        <v>0.05</v>
      </c>
      <c r="J16" s="54"/>
      <c r="K16" s="48"/>
      <c r="L16" s="49">
        <f t="shared" si="1"/>
        <v>-1</v>
      </c>
      <c r="M16" s="58"/>
      <c r="N16" s="60" t="s">
        <v>120</v>
      </c>
      <c r="O16" s="18" t="s">
        <v>120</v>
      </c>
      <c r="P16" s="18" t="s">
        <v>120</v>
      </c>
      <c r="Q16" s="18" t="s">
        <v>120</v>
      </c>
      <c r="R16" s="18" t="s">
        <v>120</v>
      </c>
      <c r="S16" s="23" t="s">
        <v>122</v>
      </c>
    </row>
    <row r="17" spans="2:19" ht="14.25" x14ac:dyDescent="0.3">
      <c r="B17" s="104"/>
      <c r="C17" s="71" t="s">
        <v>17</v>
      </c>
      <c r="D17" s="72">
        <v>1795</v>
      </c>
      <c r="E17" s="73">
        <v>2000</v>
      </c>
      <c r="F17" s="77">
        <f t="shared" si="0"/>
        <v>0.89749999999999996</v>
      </c>
      <c r="G17" s="73">
        <f t="shared" si="4"/>
        <v>1600</v>
      </c>
      <c r="H17" s="100">
        <f t="shared" si="2"/>
        <v>1884.75</v>
      </c>
      <c r="I17" s="91">
        <f t="shared" si="3"/>
        <v>0.05</v>
      </c>
      <c r="J17" s="54"/>
      <c r="K17" s="48"/>
      <c r="L17" s="49">
        <f t="shared" si="1"/>
        <v>-1</v>
      </c>
      <c r="M17" s="58"/>
      <c r="N17" s="60" t="s">
        <v>120</v>
      </c>
      <c r="O17" s="18" t="s">
        <v>120</v>
      </c>
      <c r="P17" s="18" t="s">
        <v>120</v>
      </c>
      <c r="Q17" s="18" t="s">
        <v>120</v>
      </c>
      <c r="R17" s="18" t="s">
        <v>120</v>
      </c>
      <c r="S17" s="23" t="s">
        <v>194</v>
      </c>
    </row>
    <row r="18" spans="2:19" ht="13.15" customHeight="1" x14ac:dyDescent="0.3">
      <c r="B18" s="104"/>
      <c r="C18" s="75" t="s">
        <v>208</v>
      </c>
      <c r="D18" s="72">
        <v>3370</v>
      </c>
      <c r="E18" s="73">
        <v>4000</v>
      </c>
      <c r="F18" s="77">
        <f t="shared" si="0"/>
        <v>0.84250000000000003</v>
      </c>
      <c r="G18" s="73">
        <f t="shared" si="4"/>
        <v>3200</v>
      </c>
      <c r="H18" s="100">
        <f t="shared" si="2"/>
        <v>3538.5</v>
      </c>
      <c r="I18" s="91">
        <f t="shared" si="3"/>
        <v>0.05</v>
      </c>
      <c r="J18" s="54"/>
      <c r="K18" s="48"/>
      <c r="L18" s="49">
        <f t="shared" si="1"/>
        <v>-1</v>
      </c>
      <c r="M18" s="58"/>
      <c r="N18" s="60"/>
      <c r="O18" s="18"/>
      <c r="P18" s="18"/>
      <c r="Q18" s="18"/>
      <c r="R18" s="18"/>
      <c r="S18" s="23"/>
    </row>
    <row r="19" spans="2:19" ht="14.25" x14ac:dyDescent="0.3">
      <c r="B19" s="104"/>
      <c r="C19" s="75" t="s">
        <v>211</v>
      </c>
      <c r="D19" s="72">
        <v>3370</v>
      </c>
      <c r="E19" s="73">
        <v>5000</v>
      </c>
      <c r="F19" s="79">
        <f t="shared" si="0"/>
        <v>0.67400000000000004</v>
      </c>
      <c r="G19" s="73">
        <f t="shared" si="4"/>
        <v>4000</v>
      </c>
      <c r="H19" s="100">
        <f>D19*((8)/100)+D19</f>
        <v>3639.6</v>
      </c>
      <c r="I19" s="91">
        <f t="shared" si="3"/>
        <v>7.9999999999999974E-2</v>
      </c>
      <c r="J19" s="54"/>
      <c r="K19" s="48"/>
      <c r="L19" s="49">
        <f t="shared" si="1"/>
        <v>-1</v>
      </c>
      <c r="M19" s="58"/>
      <c r="N19" s="60"/>
      <c r="O19" s="18"/>
      <c r="P19" s="18"/>
      <c r="Q19" s="18"/>
      <c r="R19" s="18"/>
      <c r="S19" s="23"/>
    </row>
    <row r="20" spans="2:19" ht="14.25" x14ac:dyDescent="0.3">
      <c r="B20" s="104"/>
      <c r="C20" s="71" t="s">
        <v>16</v>
      </c>
      <c r="D20" s="72">
        <v>3880</v>
      </c>
      <c r="E20" s="73">
        <v>5000</v>
      </c>
      <c r="F20" s="78">
        <f t="shared" si="0"/>
        <v>0.77600000000000002</v>
      </c>
      <c r="G20" s="73">
        <f t="shared" si="4"/>
        <v>4000</v>
      </c>
      <c r="H20" s="100">
        <f t="shared" si="2"/>
        <v>4074</v>
      </c>
      <c r="I20" s="91">
        <f t="shared" si="3"/>
        <v>0.05</v>
      </c>
      <c r="J20" s="54"/>
      <c r="K20" s="48"/>
      <c r="L20" s="49">
        <f t="shared" si="1"/>
        <v>-1</v>
      </c>
      <c r="M20" s="58"/>
      <c r="N20" s="60" t="s">
        <v>120</v>
      </c>
      <c r="O20" s="18" t="s">
        <v>120</v>
      </c>
      <c r="P20" s="18" t="s">
        <v>120</v>
      </c>
      <c r="Q20" s="18" t="s">
        <v>120</v>
      </c>
      <c r="R20" s="18" t="s">
        <v>120</v>
      </c>
      <c r="S20" s="23" t="s">
        <v>198</v>
      </c>
    </row>
    <row r="21" spans="2:19" ht="14.25" x14ac:dyDescent="0.3">
      <c r="B21" s="104"/>
      <c r="C21" s="75" t="s">
        <v>205</v>
      </c>
      <c r="D21" s="72">
        <v>1125</v>
      </c>
      <c r="E21" s="73">
        <v>1200</v>
      </c>
      <c r="F21" s="77">
        <f t="shared" si="0"/>
        <v>0.9375</v>
      </c>
      <c r="G21" s="73">
        <f t="shared" si="4"/>
        <v>960</v>
      </c>
      <c r="H21" s="100">
        <f t="shared" si="2"/>
        <v>1181.25</v>
      </c>
      <c r="I21" s="91">
        <f t="shared" si="3"/>
        <v>0.05</v>
      </c>
      <c r="J21" s="54"/>
      <c r="K21" s="48"/>
      <c r="L21" s="49">
        <f t="shared" si="1"/>
        <v>-1</v>
      </c>
      <c r="M21" s="58"/>
      <c r="N21" s="60"/>
      <c r="O21" s="18"/>
      <c r="P21" s="18"/>
      <c r="Q21" s="18"/>
      <c r="R21" s="18"/>
      <c r="S21" s="23"/>
    </row>
    <row r="22" spans="2:19" ht="14.25" x14ac:dyDescent="0.3">
      <c r="B22" s="104"/>
      <c r="C22" s="75" t="s">
        <v>203</v>
      </c>
      <c r="D22" s="72">
        <v>3255</v>
      </c>
      <c r="E22" s="73">
        <v>4000</v>
      </c>
      <c r="F22" s="77">
        <f t="shared" si="0"/>
        <v>0.81374999999999997</v>
      </c>
      <c r="G22" s="73">
        <f t="shared" si="4"/>
        <v>3200</v>
      </c>
      <c r="H22" s="100">
        <f t="shared" si="2"/>
        <v>3417.75</v>
      </c>
      <c r="I22" s="91">
        <f t="shared" si="3"/>
        <v>0.05</v>
      </c>
      <c r="J22" s="54"/>
      <c r="K22" s="48"/>
      <c r="L22" s="49">
        <f t="shared" si="1"/>
        <v>-1</v>
      </c>
      <c r="M22" s="58"/>
      <c r="N22" s="60"/>
      <c r="O22" s="18"/>
      <c r="P22" s="18"/>
      <c r="Q22" s="18"/>
      <c r="R22" s="18"/>
      <c r="S22" s="23"/>
    </row>
    <row r="23" spans="2:19" ht="14.25" x14ac:dyDescent="0.3">
      <c r="B23" s="104"/>
      <c r="C23" s="71" t="s">
        <v>140</v>
      </c>
      <c r="D23" s="72">
        <v>1440</v>
      </c>
      <c r="E23" s="73">
        <v>2500</v>
      </c>
      <c r="F23" s="79">
        <f t="shared" si="0"/>
        <v>0.57599999999999996</v>
      </c>
      <c r="G23" s="73">
        <f t="shared" si="4"/>
        <v>2000</v>
      </c>
      <c r="H23" s="100">
        <f>D23*((10)/100)+D23</f>
        <v>1584</v>
      </c>
      <c r="I23" s="91">
        <f t="shared" si="3"/>
        <v>0.1</v>
      </c>
      <c r="J23" s="54"/>
      <c r="K23" s="48"/>
      <c r="L23" s="49">
        <f t="shared" si="1"/>
        <v>-1</v>
      </c>
      <c r="M23" s="58"/>
      <c r="N23" s="60" t="s">
        <v>120</v>
      </c>
      <c r="O23" s="18" t="s">
        <v>120</v>
      </c>
      <c r="P23" s="18" t="s">
        <v>120</v>
      </c>
      <c r="Q23" s="18" t="s">
        <v>120</v>
      </c>
      <c r="R23" s="18" t="s">
        <v>120</v>
      </c>
      <c r="S23" s="23" t="s">
        <v>195</v>
      </c>
    </row>
    <row r="24" spans="2:19" ht="14.25" x14ac:dyDescent="0.3">
      <c r="B24" s="104"/>
      <c r="C24" s="75" t="s">
        <v>212</v>
      </c>
      <c r="D24" s="72">
        <v>2840</v>
      </c>
      <c r="E24" s="80">
        <v>0</v>
      </c>
      <c r="F24" s="73" t="e">
        <f t="shared" si="0"/>
        <v>#DIV/0!</v>
      </c>
      <c r="G24" s="73">
        <f t="shared" si="4"/>
        <v>0</v>
      </c>
      <c r="H24" s="100">
        <f t="shared" si="2"/>
        <v>2982</v>
      </c>
      <c r="I24" s="91">
        <f t="shared" si="3"/>
        <v>0.05</v>
      </c>
      <c r="J24" s="54"/>
      <c r="K24" s="48"/>
      <c r="L24" s="49">
        <f t="shared" si="1"/>
        <v>-1</v>
      </c>
      <c r="M24" s="58"/>
      <c r="N24" s="60" t="s">
        <v>120</v>
      </c>
      <c r="O24" s="18" t="s">
        <v>120</v>
      </c>
      <c r="P24" s="18" t="s">
        <v>120</v>
      </c>
      <c r="Q24" s="18" t="s">
        <v>120</v>
      </c>
      <c r="R24" s="18" t="s">
        <v>120</v>
      </c>
      <c r="S24" s="23">
        <v>4</v>
      </c>
    </row>
    <row r="25" spans="2:19" ht="14.25" x14ac:dyDescent="0.3">
      <c r="B25" s="104"/>
      <c r="C25" s="75" t="s">
        <v>136</v>
      </c>
      <c r="D25" s="72">
        <v>3200</v>
      </c>
      <c r="E25" s="73">
        <v>3500</v>
      </c>
      <c r="F25" s="77">
        <f t="shared" si="0"/>
        <v>0.91428571428571426</v>
      </c>
      <c r="G25" s="73">
        <f t="shared" si="4"/>
        <v>2800</v>
      </c>
      <c r="H25" s="100">
        <f t="shared" si="2"/>
        <v>3360</v>
      </c>
      <c r="I25" s="91">
        <f t="shared" si="3"/>
        <v>0.05</v>
      </c>
      <c r="J25" s="54"/>
      <c r="K25" s="48"/>
      <c r="L25" s="49">
        <f t="shared" si="1"/>
        <v>-1</v>
      </c>
      <c r="M25" s="58"/>
      <c r="N25" s="60" t="s">
        <v>120</v>
      </c>
      <c r="O25" s="18" t="s">
        <v>120</v>
      </c>
      <c r="P25" s="18" t="s">
        <v>120</v>
      </c>
      <c r="Q25" s="18" t="s">
        <v>120</v>
      </c>
      <c r="R25" s="18" t="s">
        <v>120</v>
      </c>
      <c r="S25" s="23">
        <v>2</v>
      </c>
    </row>
    <row r="26" spans="2:19" ht="14.25" x14ac:dyDescent="0.3">
      <c r="B26" s="104"/>
      <c r="C26" s="71" t="s">
        <v>11</v>
      </c>
      <c r="D26" s="72">
        <v>3120</v>
      </c>
      <c r="E26" s="73">
        <v>4500</v>
      </c>
      <c r="F26" s="79">
        <f t="shared" si="0"/>
        <v>0.69333333333333336</v>
      </c>
      <c r="G26" s="73">
        <f t="shared" si="4"/>
        <v>3600</v>
      </c>
      <c r="H26" s="100">
        <f>D26*((8)/100)+D26</f>
        <v>3369.6</v>
      </c>
      <c r="I26" s="91">
        <f t="shared" si="3"/>
        <v>7.9999999999999974E-2</v>
      </c>
      <c r="J26" s="54"/>
      <c r="K26" s="48"/>
      <c r="L26" s="49">
        <f t="shared" si="1"/>
        <v>-1</v>
      </c>
      <c r="M26" s="58"/>
      <c r="N26" s="60" t="s">
        <v>120</v>
      </c>
      <c r="O26" s="18" t="s">
        <v>120</v>
      </c>
      <c r="P26" s="18" t="s">
        <v>120</v>
      </c>
      <c r="Q26" s="18" t="s">
        <v>120</v>
      </c>
      <c r="R26" s="18" t="s">
        <v>120</v>
      </c>
      <c r="S26" s="23" t="s">
        <v>129</v>
      </c>
    </row>
    <row r="27" spans="2:19" ht="14.25" x14ac:dyDescent="0.3">
      <c r="B27" s="104"/>
      <c r="C27" s="75" t="s">
        <v>207</v>
      </c>
      <c r="D27" s="72">
        <v>1850</v>
      </c>
      <c r="E27" s="73">
        <v>3200</v>
      </c>
      <c r="F27" s="79">
        <f t="shared" si="0"/>
        <v>0.578125</v>
      </c>
      <c r="G27" s="73">
        <f t="shared" si="4"/>
        <v>2560</v>
      </c>
      <c r="H27" s="100">
        <f>D27*((10)/100)+D27</f>
        <v>2035</v>
      </c>
      <c r="I27" s="91">
        <f t="shared" si="3"/>
        <v>0.1</v>
      </c>
      <c r="J27" s="54"/>
      <c r="K27" s="48"/>
      <c r="L27" s="49">
        <f t="shared" si="1"/>
        <v>-1</v>
      </c>
      <c r="M27" s="58"/>
      <c r="N27" s="60"/>
      <c r="O27" s="18"/>
      <c r="P27" s="18"/>
      <c r="Q27" s="18"/>
      <c r="R27" s="18"/>
      <c r="S27" s="23"/>
    </row>
    <row r="28" spans="2:19" ht="14.25" x14ac:dyDescent="0.3">
      <c r="B28" s="104"/>
      <c r="C28" s="71" t="s">
        <v>9</v>
      </c>
      <c r="D28" s="72">
        <v>1340</v>
      </c>
      <c r="E28" s="73">
        <v>1800</v>
      </c>
      <c r="F28" s="81">
        <f t="shared" si="0"/>
        <v>0.74444444444444446</v>
      </c>
      <c r="G28" s="73">
        <f t="shared" si="4"/>
        <v>1440</v>
      </c>
      <c r="H28" s="100">
        <f>D28*((7)/100)+D28</f>
        <v>1433.8</v>
      </c>
      <c r="I28" s="91">
        <f t="shared" si="3"/>
        <v>6.9999999999999965E-2</v>
      </c>
      <c r="J28" s="54"/>
      <c r="K28" s="48"/>
      <c r="L28" s="49">
        <f t="shared" si="1"/>
        <v>-1</v>
      </c>
      <c r="M28" s="58"/>
      <c r="N28" s="60" t="s">
        <v>120</v>
      </c>
      <c r="O28" s="18" t="s">
        <v>120</v>
      </c>
      <c r="P28" s="18" t="s">
        <v>120</v>
      </c>
      <c r="Q28" s="18" t="s">
        <v>120</v>
      </c>
      <c r="R28" s="18" t="s">
        <v>120</v>
      </c>
      <c r="S28" s="23" t="s">
        <v>121</v>
      </c>
    </row>
    <row r="29" spans="2:19" ht="14.25" x14ac:dyDescent="0.3">
      <c r="B29" s="104"/>
      <c r="C29" s="75" t="s">
        <v>204</v>
      </c>
      <c r="D29" s="72">
        <v>1090</v>
      </c>
      <c r="E29" s="73">
        <v>1200</v>
      </c>
      <c r="F29" s="77">
        <f t="shared" si="0"/>
        <v>0.90833333333333333</v>
      </c>
      <c r="G29" s="73">
        <f t="shared" si="4"/>
        <v>960</v>
      </c>
      <c r="H29" s="100">
        <f t="shared" si="2"/>
        <v>1144.5</v>
      </c>
      <c r="I29" s="91">
        <f t="shared" si="3"/>
        <v>0.05</v>
      </c>
      <c r="J29" s="54"/>
      <c r="K29" s="48"/>
      <c r="L29" s="49">
        <f t="shared" si="1"/>
        <v>-1</v>
      </c>
      <c r="M29" s="58"/>
      <c r="N29" s="60"/>
      <c r="O29" s="18"/>
      <c r="P29" s="18"/>
      <c r="Q29" s="18"/>
      <c r="R29" s="18"/>
      <c r="S29" s="23"/>
    </row>
    <row r="30" spans="2:19" ht="14.25" x14ac:dyDescent="0.3">
      <c r="B30" s="104"/>
      <c r="C30" s="71" t="s">
        <v>113</v>
      </c>
      <c r="D30" s="72">
        <v>3040</v>
      </c>
      <c r="E30" s="73">
        <v>3500</v>
      </c>
      <c r="F30" s="77">
        <f t="shared" si="0"/>
        <v>0.86857142857142855</v>
      </c>
      <c r="G30" s="73">
        <f t="shared" si="4"/>
        <v>2800</v>
      </c>
      <c r="H30" s="100">
        <f t="shared" si="2"/>
        <v>3192</v>
      </c>
      <c r="I30" s="91">
        <f t="shared" si="3"/>
        <v>0.05</v>
      </c>
      <c r="J30" s="54"/>
      <c r="K30" s="48"/>
      <c r="L30" s="49">
        <f t="shared" si="1"/>
        <v>-1</v>
      </c>
      <c r="M30" s="58"/>
      <c r="N30" s="60" t="s">
        <v>120</v>
      </c>
      <c r="O30" s="18" t="s">
        <v>120</v>
      </c>
      <c r="P30" s="18" t="s">
        <v>120</v>
      </c>
      <c r="Q30" s="18" t="s">
        <v>120</v>
      </c>
      <c r="R30" s="18" t="s">
        <v>120</v>
      </c>
      <c r="S30" s="23">
        <v>1</v>
      </c>
    </row>
    <row r="31" spans="2:19" ht="14.25" x14ac:dyDescent="0.3">
      <c r="B31" s="104"/>
      <c r="C31" s="71" t="s">
        <v>12</v>
      </c>
      <c r="D31" s="72">
        <v>3300</v>
      </c>
      <c r="E31" s="73">
        <v>3800</v>
      </c>
      <c r="F31" s="77">
        <f t="shared" si="0"/>
        <v>0.86842105263157898</v>
      </c>
      <c r="G31" s="73">
        <f t="shared" si="4"/>
        <v>3040</v>
      </c>
      <c r="H31" s="100">
        <f t="shared" si="2"/>
        <v>3465</v>
      </c>
      <c r="I31" s="91">
        <f t="shared" si="3"/>
        <v>0.05</v>
      </c>
      <c r="J31" s="54"/>
      <c r="K31" s="48"/>
      <c r="L31" s="49">
        <f t="shared" si="1"/>
        <v>-1</v>
      </c>
      <c r="M31" s="58"/>
      <c r="N31" s="60" t="s">
        <v>120</v>
      </c>
      <c r="O31" s="18" t="s">
        <v>120</v>
      </c>
      <c r="P31" s="18" t="s">
        <v>120</v>
      </c>
      <c r="Q31" s="18" t="s">
        <v>120</v>
      </c>
      <c r="R31" s="18" t="s">
        <v>120</v>
      </c>
      <c r="S31" s="23">
        <v>1</v>
      </c>
    </row>
    <row r="32" spans="2:19" ht="14.25" x14ac:dyDescent="0.3">
      <c r="B32" s="104"/>
      <c r="C32" s="75" t="s">
        <v>210</v>
      </c>
      <c r="D32" s="72">
        <v>790</v>
      </c>
      <c r="E32" s="73">
        <v>1000</v>
      </c>
      <c r="F32" s="73">
        <f t="shared" si="0"/>
        <v>0.79</v>
      </c>
      <c r="G32" s="73">
        <f t="shared" si="4"/>
        <v>800</v>
      </c>
      <c r="H32" s="100">
        <f t="shared" si="2"/>
        <v>829.5</v>
      </c>
      <c r="I32" s="91">
        <f t="shared" si="3"/>
        <v>0.05</v>
      </c>
      <c r="J32" s="54"/>
      <c r="K32" s="48"/>
      <c r="L32" s="49">
        <f t="shared" si="1"/>
        <v>-1</v>
      </c>
      <c r="M32" s="58"/>
      <c r="N32" s="60"/>
      <c r="O32" s="18"/>
      <c r="P32" s="18"/>
      <c r="Q32" s="18"/>
      <c r="R32" s="18"/>
      <c r="S32" s="23"/>
    </row>
    <row r="33" spans="2:19" ht="14.25" x14ac:dyDescent="0.3">
      <c r="B33" s="104"/>
      <c r="C33" s="71" t="s">
        <v>8</v>
      </c>
      <c r="D33" s="72">
        <v>1440</v>
      </c>
      <c r="E33" s="73">
        <v>2500</v>
      </c>
      <c r="F33" s="79">
        <f t="shared" si="0"/>
        <v>0.57599999999999996</v>
      </c>
      <c r="G33" s="73">
        <f t="shared" si="4"/>
        <v>2000</v>
      </c>
      <c r="H33" s="100">
        <f>D33*((10)/100)+D33</f>
        <v>1584</v>
      </c>
      <c r="I33" s="91">
        <f t="shared" si="3"/>
        <v>0.1</v>
      </c>
      <c r="J33" s="54"/>
      <c r="K33" s="48"/>
      <c r="L33" s="49">
        <f t="shared" si="1"/>
        <v>-1</v>
      </c>
      <c r="M33" s="58"/>
      <c r="N33" s="60" t="s">
        <v>120</v>
      </c>
      <c r="O33" s="18" t="s">
        <v>120</v>
      </c>
      <c r="P33" s="18" t="s">
        <v>120</v>
      </c>
      <c r="Q33" s="18" t="s">
        <v>120</v>
      </c>
      <c r="R33" s="18" t="s">
        <v>120</v>
      </c>
      <c r="S33" s="23">
        <v>4</v>
      </c>
    </row>
    <row r="34" spans="2:19" ht="14.25" x14ac:dyDescent="0.3">
      <c r="B34" s="104"/>
      <c r="C34" s="75" t="s">
        <v>206</v>
      </c>
      <c r="D34" s="72">
        <v>2150</v>
      </c>
      <c r="E34" s="80">
        <v>0</v>
      </c>
      <c r="F34" s="73" t="e">
        <f t="shared" si="0"/>
        <v>#DIV/0!</v>
      </c>
      <c r="G34" s="73">
        <f t="shared" si="4"/>
        <v>0</v>
      </c>
      <c r="H34" s="100">
        <f t="shared" si="2"/>
        <v>2257.5</v>
      </c>
      <c r="I34" s="91">
        <f t="shared" si="3"/>
        <v>0.05</v>
      </c>
      <c r="J34" s="54"/>
      <c r="K34" s="48"/>
      <c r="L34" s="49">
        <f t="shared" si="1"/>
        <v>-1</v>
      </c>
      <c r="M34" s="58"/>
      <c r="N34" s="60"/>
      <c r="O34" s="18"/>
      <c r="P34" s="18"/>
      <c r="Q34" s="18"/>
      <c r="R34" s="18"/>
      <c r="S34" s="23"/>
    </row>
    <row r="35" spans="2:19" ht="14.25" x14ac:dyDescent="0.3">
      <c r="B35" s="104"/>
      <c r="C35" s="71" t="s">
        <v>15</v>
      </c>
      <c r="D35" s="72">
        <v>4350</v>
      </c>
      <c r="E35" s="73">
        <v>5000</v>
      </c>
      <c r="F35" s="77">
        <f t="shared" si="0"/>
        <v>0.87</v>
      </c>
      <c r="G35" s="73">
        <f t="shared" si="4"/>
        <v>4000</v>
      </c>
      <c r="H35" s="100">
        <f t="shared" si="2"/>
        <v>4567.5</v>
      </c>
      <c r="I35" s="91">
        <f t="shared" si="3"/>
        <v>0.05</v>
      </c>
      <c r="J35" s="54"/>
      <c r="K35" s="48"/>
      <c r="L35" s="49">
        <f t="shared" si="1"/>
        <v>-1</v>
      </c>
      <c r="M35" s="58"/>
      <c r="N35" s="60" t="s">
        <v>120</v>
      </c>
      <c r="O35" s="18" t="s">
        <v>120</v>
      </c>
      <c r="P35" s="18" t="s">
        <v>120</v>
      </c>
      <c r="Q35" s="18" t="s">
        <v>120</v>
      </c>
      <c r="R35" s="18" t="s">
        <v>120</v>
      </c>
      <c r="S35" s="23" t="s">
        <v>129</v>
      </c>
    </row>
    <row r="36" spans="2:19" ht="14.25" x14ac:dyDescent="0.3">
      <c r="B36" s="104"/>
      <c r="C36" s="75" t="s">
        <v>209</v>
      </c>
      <c r="D36" s="72">
        <v>3035</v>
      </c>
      <c r="E36" s="80">
        <v>0</v>
      </c>
      <c r="F36" s="73" t="e">
        <f t="shared" si="0"/>
        <v>#DIV/0!</v>
      </c>
      <c r="G36" s="73">
        <f t="shared" si="4"/>
        <v>0</v>
      </c>
      <c r="H36" s="100">
        <f t="shared" si="2"/>
        <v>3186.75</v>
      </c>
      <c r="I36" s="91">
        <f t="shared" si="3"/>
        <v>0.05</v>
      </c>
      <c r="J36" s="54"/>
      <c r="K36" s="48"/>
      <c r="L36" s="49">
        <f t="shared" si="1"/>
        <v>-1</v>
      </c>
      <c r="M36" s="58"/>
      <c r="N36" s="60"/>
      <c r="O36" s="18"/>
      <c r="P36" s="18"/>
      <c r="Q36" s="18"/>
      <c r="R36" s="18"/>
      <c r="S36" s="23"/>
    </row>
    <row r="37" spans="2:19" ht="14.25" x14ac:dyDescent="0.3">
      <c r="B37" s="104"/>
      <c r="C37" s="75" t="s">
        <v>138</v>
      </c>
      <c r="D37" s="72">
        <v>1965</v>
      </c>
      <c r="E37" s="73">
        <v>2200</v>
      </c>
      <c r="F37" s="77">
        <f t="shared" si="0"/>
        <v>0.89318181818181819</v>
      </c>
      <c r="G37" s="73">
        <f t="shared" si="4"/>
        <v>1760</v>
      </c>
      <c r="H37" s="100">
        <f t="shared" si="2"/>
        <v>2063.25</v>
      </c>
      <c r="I37" s="91">
        <f t="shared" si="3"/>
        <v>0.05</v>
      </c>
      <c r="J37" s="54"/>
      <c r="K37" s="48"/>
      <c r="L37" s="49">
        <f t="shared" si="1"/>
        <v>-1</v>
      </c>
      <c r="M37" s="58"/>
      <c r="N37" s="60" t="s">
        <v>120</v>
      </c>
      <c r="O37" s="18" t="s">
        <v>120</v>
      </c>
      <c r="P37" s="18" t="s">
        <v>120</v>
      </c>
      <c r="Q37" s="18" t="s">
        <v>120</v>
      </c>
      <c r="R37" s="18" t="s">
        <v>120</v>
      </c>
      <c r="S37" s="23">
        <v>1</v>
      </c>
    </row>
    <row r="38" spans="2:19" ht="13.15" customHeight="1" x14ac:dyDescent="0.3">
      <c r="B38" s="104"/>
      <c r="C38" s="71" t="s">
        <v>2</v>
      </c>
      <c r="D38" s="72">
        <v>1125</v>
      </c>
      <c r="E38" s="73">
        <v>1200</v>
      </c>
      <c r="F38" s="77">
        <f t="shared" si="0"/>
        <v>0.9375</v>
      </c>
      <c r="G38" s="73">
        <f t="shared" si="4"/>
        <v>960</v>
      </c>
      <c r="H38" s="100">
        <f t="shared" si="2"/>
        <v>1181.25</v>
      </c>
      <c r="I38" s="91">
        <f t="shared" si="3"/>
        <v>0.05</v>
      </c>
      <c r="J38" s="54"/>
      <c r="K38" s="48"/>
      <c r="L38" s="49">
        <f t="shared" si="1"/>
        <v>-1</v>
      </c>
      <c r="M38" s="58"/>
      <c r="N38" s="60" t="s">
        <v>120</v>
      </c>
      <c r="O38" s="18" t="s">
        <v>120</v>
      </c>
      <c r="P38" s="18" t="s">
        <v>120</v>
      </c>
      <c r="Q38" s="18" t="s">
        <v>120</v>
      </c>
      <c r="R38" s="18" t="s">
        <v>120</v>
      </c>
      <c r="S38" s="23" t="s">
        <v>196</v>
      </c>
    </row>
    <row r="39" spans="2:19" ht="14.25" x14ac:dyDescent="0.3">
      <c r="B39" s="104"/>
      <c r="C39" s="71" t="s">
        <v>10</v>
      </c>
      <c r="D39" s="72">
        <v>1850</v>
      </c>
      <c r="E39" s="73">
        <v>3200</v>
      </c>
      <c r="F39" s="79">
        <f t="shared" si="0"/>
        <v>0.578125</v>
      </c>
      <c r="G39" s="73">
        <f t="shared" si="4"/>
        <v>2560</v>
      </c>
      <c r="H39" s="100">
        <f>D39*((10)/100)+D39</f>
        <v>2035</v>
      </c>
      <c r="I39" s="91">
        <f t="shared" si="3"/>
        <v>0.1</v>
      </c>
      <c r="J39" s="54"/>
      <c r="K39" s="48"/>
      <c r="L39" s="49">
        <f t="shared" si="1"/>
        <v>-1</v>
      </c>
      <c r="M39" s="58"/>
      <c r="N39" s="60" t="s">
        <v>120</v>
      </c>
      <c r="O39" s="18" t="s">
        <v>120</v>
      </c>
      <c r="P39" s="18" t="s">
        <v>120</v>
      </c>
      <c r="Q39" s="18" t="s">
        <v>120</v>
      </c>
      <c r="R39" s="18" t="s">
        <v>120</v>
      </c>
      <c r="S39" s="23" t="s">
        <v>126</v>
      </c>
    </row>
    <row r="40" spans="2:19" ht="14.25" x14ac:dyDescent="0.3">
      <c r="B40" s="104"/>
      <c r="C40" s="75" t="s">
        <v>137</v>
      </c>
      <c r="D40" s="72">
        <v>2585</v>
      </c>
      <c r="E40" s="73">
        <v>3400</v>
      </c>
      <c r="F40" s="81">
        <f t="shared" si="0"/>
        <v>0.76029411764705879</v>
      </c>
      <c r="G40" s="73">
        <f t="shared" si="4"/>
        <v>2720</v>
      </c>
      <c r="H40" s="100">
        <f>D40*((7)/100)+D40</f>
        <v>2765.95</v>
      </c>
      <c r="I40" s="91">
        <f t="shared" si="3"/>
        <v>6.9999999999999923E-2</v>
      </c>
      <c r="J40" s="54"/>
      <c r="K40" s="48"/>
      <c r="L40" s="49">
        <f t="shared" si="1"/>
        <v>-1</v>
      </c>
      <c r="M40" s="58"/>
      <c r="N40" s="60" t="s">
        <v>120</v>
      </c>
      <c r="O40" s="18" t="s">
        <v>120</v>
      </c>
      <c r="P40" s="18" t="s">
        <v>120</v>
      </c>
      <c r="Q40" s="18" t="s">
        <v>120</v>
      </c>
      <c r="R40" s="18" t="s">
        <v>120</v>
      </c>
      <c r="S40" s="27" t="s">
        <v>129</v>
      </c>
    </row>
    <row r="41" spans="2:19" ht="15" thickBot="1" x14ac:dyDescent="0.35">
      <c r="B41" s="105"/>
      <c r="C41" s="71" t="s">
        <v>119</v>
      </c>
      <c r="D41" s="72">
        <v>2050</v>
      </c>
      <c r="E41" s="73">
        <v>2500</v>
      </c>
      <c r="F41" s="78">
        <f t="shared" si="0"/>
        <v>0.82</v>
      </c>
      <c r="G41" s="73">
        <f>E41*0.8</f>
        <v>2000</v>
      </c>
      <c r="H41" s="100">
        <f t="shared" si="2"/>
        <v>2152.5</v>
      </c>
      <c r="I41" s="91">
        <f t="shared" si="3"/>
        <v>0.05</v>
      </c>
      <c r="J41" s="54"/>
      <c r="K41" s="48"/>
      <c r="L41" s="49">
        <f t="shared" si="1"/>
        <v>-1</v>
      </c>
      <c r="M41" s="58"/>
      <c r="N41" s="61" t="s">
        <v>120</v>
      </c>
      <c r="O41" s="20" t="s">
        <v>120</v>
      </c>
      <c r="P41" s="20" t="s">
        <v>120</v>
      </c>
      <c r="Q41" s="20" t="s">
        <v>120</v>
      </c>
      <c r="R41" s="20" t="s">
        <v>120</v>
      </c>
      <c r="S41" s="24">
        <v>1</v>
      </c>
    </row>
    <row r="42" spans="2:19" ht="14.25" x14ac:dyDescent="0.3">
      <c r="B42" s="104" t="s">
        <v>18</v>
      </c>
      <c r="C42" s="71" t="s">
        <v>154</v>
      </c>
      <c r="D42" s="82">
        <v>1295</v>
      </c>
      <c r="E42" s="73">
        <v>2000</v>
      </c>
      <c r="F42" s="79">
        <f t="shared" si="0"/>
        <v>0.64749999999999996</v>
      </c>
      <c r="G42" s="73">
        <f>E42*0.8</f>
        <v>1600</v>
      </c>
      <c r="H42" s="100">
        <f>D42*((8)/100)+D42</f>
        <v>1398.6</v>
      </c>
      <c r="I42" s="91">
        <f t="shared" si="3"/>
        <v>7.9999999999999932E-2</v>
      </c>
      <c r="J42" s="54"/>
      <c r="K42" s="50"/>
      <c r="L42" s="49">
        <f t="shared" si="1"/>
        <v>-1</v>
      </c>
      <c r="M42" s="58"/>
      <c r="N42" s="59" t="s">
        <v>120</v>
      </c>
      <c r="O42" s="17" t="s">
        <v>120</v>
      </c>
      <c r="P42" s="17" t="s">
        <v>120</v>
      </c>
      <c r="Q42" s="17" t="s">
        <v>120</v>
      </c>
      <c r="R42" s="17" t="s">
        <v>120</v>
      </c>
      <c r="S42" s="22" t="s">
        <v>121</v>
      </c>
    </row>
    <row r="43" spans="2:19" ht="14.25" x14ac:dyDescent="0.3">
      <c r="B43" s="104"/>
      <c r="C43" s="71" t="s">
        <v>123</v>
      </c>
      <c r="D43" s="82">
        <v>790</v>
      </c>
      <c r="E43" s="73">
        <v>1000</v>
      </c>
      <c r="F43" s="73">
        <f t="shared" si="0"/>
        <v>0.79</v>
      </c>
      <c r="G43" s="73">
        <f>E43*0.8</f>
        <v>800</v>
      </c>
      <c r="H43" s="100">
        <f t="shared" si="2"/>
        <v>829.5</v>
      </c>
      <c r="I43" s="91">
        <f t="shared" si="3"/>
        <v>0.05</v>
      </c>
      <c r="J43" s="54"/>
      <c r="K43" s="50"/>
      <c r="L43" s="49">
        <f t="shared" si="1"/>
        <v>-1</v>
      </c>
      <c r="M43" s="58"/>
      <c r="N43" s="60" t="s">
        <v>120</v>
      </c>
      <c r="O43" s="18" t="s">
        <v>120</v>
      </c>
      <c r="P43" s="18" t="s">
        <v>120</v>
      </c>
      <c r="Q43" s="18" t="s">
        <v>120</v>
      </c>
      <c r="R43" s="18" t="s">
        <v>120</v>
      </c>
      <c r="S43" s="23" t="s">
        <v>121</v>
      </c>
    </row>
    <row r="44" spans="2:19" ht="14.25" x14ac:dyDescent="0.3">
      <c r="B44" s="104"/>
      <c r="C44" s="71" t="s">
        <v>124</v>
      </c>
      <c r="D44" s="82">
        <v>1510</v>
      </c>
      <c r="E44" s="73">
        <v>2200</v>
      </c>
      <c r="F44" s="79">
        <f t="shared" si="0"/>
        <v>0.6863636363636364</v>
      </c>
      <c r="G44" s="73">
        <f t="shared" ref="G44:G52" si="5">E44*0.8</f>
        <v>1760</v>
      </c>
      <c r="H44" s="100">
        <f>D44*((8)/100)+D44</f>
        <v>1630.8</v>
      </c>
      <c r="I44" s="91">
        <f t="shared" si="3"/>
        <v>7.9999999999999974E-2</v>
      </c>
      <c r="J44" s="54"/>
      <c r="K44" s="50"/>
      <c r="L44" s="49">
        <f t="shared" si="1"/>
        <v>-1</v>
      </c>
      <c r="M44" s="58"/>
      <c r="N44" s="60" t="s">
        <v>120</v>
      </c>
      <c r="O44" s="18" t="s">
        <v>120</v>
      </c>
      <c r="P44" s="18" t="s">
        <v>120</v>
      </c>
      <c r="Q44" s="18" t="s">
        <v>120</v>
      </c>
      <c r="R44" s="18" t="s">
        <v>120</v>
      </c>
      <c r="S44" s="23" t="s">
        <v>194</v>
      </c>
    </row>
    <row r="45" spans="2:19" ht="13.15" customHeight="1" x14ac:dyDescent="0.3">
      <c r="B45" s="104"/>
      <c r="C45" s="71" t="s">
        <v>19</v>
      </c>
      <c r="D45" s="82">
        <v>1295</v>
      </c>
      <c r="E45" s="73">
        <v>2000</v>
      </c>
      <c r="F45" s="79">
        <f t="shared" si="0"/>
        <v>0.64749999999999996</v>
      </c>
      <c r="G45" s="73">
        <f t="shared" si="5"/>
        <v>1600</v>
      </c>
      <c r="H45" s="100">
        <f>D45*((8)/100)+D45</f>
        <v>1398.6</v>
      </c>
      <c r="I45" s="91">
        <f t="shared" si="3"/>
        <v>7.9999999999999932E-2</v>
      </c>
      <c r="J45" s="54"/>
      <c r="K45" s="50"/>
      <c r="L45" s="49">
        <f t="shared" si="1"/>
        <v>-1</v>
      </c>
      <c r="M45" s="58"/>
      <c r="N45" s="60"/>
      <c r="O45" s="18"/>
      <c r="P45" s="18" t="s">
        <v>120</v>
      </c>
      <c r="Q45" s="18" t="s">
        <v>120</v>
      </c>
      <c r="R45" s="18" t="s">
        <v>120</v>
      </c>
      <c r="S45" s="23" t="s">
        <v>121</v>
      </c>
    </row>
    <row r="46" spans="2:19" ht="14.25" x14ac:dyDescent="0.3">
      <c r="B46" s="104"/>
      <c r="C46" s="71" t="s">
        <v>21</v>
      </c>
      <c r="D46" s="82">
        <v>1295</v>
      </c>
      <c r="E46" s="73">
        <v>2000</v>
      </c>
      <c r="F46" s="79">
        <f t="shared" si="0"/>
        <v>0.64749999999999996</v>
      </c>
      <c r="G46" s="73">
        <f t="shared" si="5"/>
        <v>1600</v>
      </c>
      <c r="H46" s="100">
        <f>D46*((8)/100)+D46</f>
        <v>1398.6</v>
      </c>
      <c r="I46" s="91">
        <f t="shared" si="3"/>
        <v>7.9999999999999932E-2</v>
      </c>
      <c r="J46" s="54"/>
      <c r="K46" s="50"/>
      <c r="L46" s="49">
        <f t="shared" si="1"/>
        <v>-1</v>
      </c>
      <c r="M46" s="58"/>
      <c r="N46" s="60" t="s">
        <v>120</v>
      </c>
      <c r="O46" s="18" t="s">
        <v>120</v>
      </c>
      <c r="P46" s="18" t="s">
        <v>120</v>
      </c>
      <c r="Q46" s="18" t="s">
        <v>120</v>
      </c>
      <c r="R46" s="18" t="s">
        <v>120</v>
      </c>
      <c r="S46" s="23" t="s">
        <v>126</v>
      </c>
    </row>
    <row r="47" spans="2:19" ht="12.75" customHeight="1" x14ac:dyDescent="0.3">
      <c r="B47" s="104"/>
      <c r="C47" s="71" t="s">
        <v>23</v>
      </c>
      <c r="D47" s="82">
        <v>1565</v>
      </c>
      <c r="E47" s="73">
        <v>3500</v>
      </c>
      <c r="F47" s="76">
        <f t="shared" si="0"/>
        <v>0.44714285714285712</v>
      </c>
      <c r="G47" s="73">
        <f t="shared" si="5"/>
        <v>2800</v>
      </c>
      <c r="H47" s="100">
        <f>D47*((10)/100)+D47</f>
        <v>1721.5</v>
      </c>
      <c r="I47" s="91">
        <f t="shared" si="3"/>
        <v>0.1</v>
      </c>
      <c r="J47" s="54"/>
      <c r="K47" s="50"/>
      <c r="L47" s="49">
        <f t="shared" si="1"/>
        <v>-1</v>
      </c>
      <c r="M47" s="58"/>
      <c r="N47" s="60" t="s">
        <v>120</v>
      </c>
      <c r="O47" s="18" t="s">
        <v>120</v>
      </c>
      <c r="P47" s="18" t="s">
        <v>120</v>
      </c>
      <c r="Q47" s="18" t="s">
        <v>120</v>
      </c>
      <c r="R47" s="18" t="s">
        <v>120</v>
      </c>
      <c r="S47" s="23" t="s">
        <v>122</v>
      </c>
    </row>
    <row r="48" spans="2:19" ht="14.25" x14ac:dyDescent="0.3">
      <c r="B48" s="104"/>
      <c r="C48" s="71" t="s">
        <v>24</v>
      </c>
      <c r="D48" s="82">
        <v>2560</v>
      </c>
      <c r="E48" s="73">
        <v>3500</v>
      </c>
      <c r="F48" s="81">
        <f t="shared" si="0"/>
        <v>0.73142857142857143</v>
      </c>
      <c r="G48" s="73">
        <f t="shared" si="5"/>
        <v>2800</v>
      </c>
      <c r="H48" s="100">
        <f>D48*((7)/100)+D48</f>
        <v>2739.2</v>
      </c>
      <c r="I48" s="91">
        <f t="shared" si="3"/>
        <v>6.9999999999999923E-2</v>
      </c>
      <c r="J48" s="54"/>
      <c r="K48" s="50"/>
      <c r="L48" s="49">
        <f t="shared" si="1"/>
        <v>-1</v>
      </c>
      <c r="M48" s="58"/>
      <c r="N48" s="60" t="s">
        <v>120</v>
      </c>
      <c r="O48" s="18" t="s">
        <v>120</v>
      </c>
      <c r="P48" s="18" t="s">
        <v>120</v>
      </c>
      <c r="Q48" s="18" t="s">
        <v>120</v>
      </c>
      <c r="R48" s="18" t="s">
        <v>120</v>
      </c>
      <c r="S48" s="23" t="s">
        <v>131</v>
      </c>
    </row>
    <row r="49" spans="2:19" ht="14.25" x14ac:dyDescent="0.3">
      <c r="B49" s="104"/>
      <c r="C49" s="71" t="s">
        <v>134</v>
      </c>
      <c r="D49" s="82">
        <v>2470</v>
      </c>
      <c r="E49" s="73">
        <v>3000</v>
      </c>
      <c r="F49" s="73">
        <f t="shared" si="0"/>
        <v>0.82333333333333336</v>
      </c>
      <c r="G49" s="73">
        <f t="shared" si="5"/>
        <v>2400</v>
      </c>
      <c r="H49" s="100">
        <f t="shared" si="2"/>
        <v>2593.5</v>
      </c>
      <c r="I49" s="91">
        <f t="shared" si="3"/>
        <v>0.05</v>
      </c>
      <c r="J49" s="54"/>
      <c r="K49" s="50"/>
      <c r="L49" s="49">
        <f t="shared" si="1"/>
        <v>-1</v>
      </c>
      <c r="M49" s="58"/>
      <c r="N49" s="60" t="s">
        <v>120</v>
      </c>
      <c r="O49" s="18" t="s">
        <v>120</v>
      </c>
      <c r="P49" s="18" t="s">
        <v>120</v>
      </c>
      <c r="Q49" s="18" t="s">
        <v>120</v>
      </c>
      <c r="R49" s="18" t="s">
        <v>120</v>
      </c>
      <c r="S49" s="23" t="s">
        <v>129</v>
      </c>
    </row>
    <row r="50" spans="2:19" ht="14.25" x14ac:dyDescent="0.3">
      <c r="B50" s="104"/>
      <c r="C50" s="71" t="s">
        <v>22</v>
      </c>
      <c r="D50" s="82">
        <v>1565</v>
      </c>
      <c r="E50" s="73">
        <v>3500</v>
      </c>
      <c r="F50" s="76">
        <f t="shared" si="0"/>
        <v>0.44714285714285712</v>
      </c>
      <c r="G50" s="73">
        <f t="shared" si="5"/>
        <v>2800</v>
      </c>
      <c r="H50" s="100">
        <f>D50*((10)/100)+D50</f>
        <v>1721.5</v>
      </c>
      <c r="I50" s="91">
        <f t="shared" si="3"/>
        <v>0.1</v>
      </c>
      <c r="J50" s="54"/>
      <c r="K50" s="50"/>
      <c r="L50" s="49">
        <f t="shared" si="1"/>
        <v>-1</v>
      </c>
      <c r="M50" s="58"/>
      <c r="N50" s="62" t="s">
        <v>120</v>
      </c>
      <c r="O50" s="26" t="s">
        <v>120</v>
      </c>
      <c r="P50" s="26" t="s">
        <v>120</v>
      </c>
      <c r="Q50" s="26" t="s">
        <v>120</v>
      </c>
      <c r="R50" s="26" t="s">
        <v>120</v>
      </c>
      <c r="S50" s="27">
        <v>4</v>
      </c>
    </row>
    <row r="51" spans="2:19" ht="14.25" x14ac:dyDescent="0.3">
      <c r="B51" s="104"/>
      <c r="C51" s="75" t="s">
        <v>146</v>
      </c>
      <c r="D51" s="82">
        <v>3310</v>
      </c>
      <c r="E51" s="73">
        <v>4500</v>
      </c>
      <c r="F51" s="81">
        <f t="shared" si="0"/>
        <v>0.73555555555555552</v>
      </c>
      <c r="G51" s="73">
        <f t="shared" si="5"/>
        <v>3600</v>
      </c>
      <c r="H51" s="100">
        <f>D51*((7)/100)+D51</f>
        <v>3541.7</v>
      </c>
      <c r="I51" s="91">
        <f t="shared" si="3"/>
        <v>6.9999999999999951E-2</v>
      </c>
      <c r="J51" s="54"/>
      <c r="K51" s="50"/>
      <c r="L51" s="49">
        <f t="shared" si="1"/>
        <v>-1</v>
      </c>
      <c r="M51" s="58"/>
      <c r="N51" s="62" t="s">
        <v>120</v>
      </c>
      <c r="O51" s="26" t="s">
        <v>120</v>
      </c>
      <c r="P51" s="26" t="s">
        <v>120</v>
      </c>
      <c r="Q51" s="26" t="s">
        <v>120</v>
      </c>
      <c r="R51" s="26" t="s">
        <v>120</v>
      </c>
      <c r="S51" s="27">
        <v>1</v>
      </c>
    </row>
    <row r="52" spans="2:19" ht="14.25" x14ac:dyDescent="0.3">
      <c r="B52" s="104"/>
      <c r="C52" s="75" t="s">
        <v>179</v>
      </c>
      <c r="D52" s="72">
        <v>3800</v>
      </c>
      <c r="E52" s="73">
        <v>4500</v>
      </c>
      <c r="F52" s="77">
        <f t="shared" si="0"/>
        <v>0.84444444444444444</v>
      </c>
      <c r="G52" s="73">
        <f t="shared" si="5"/>
        <v>3600</v>
      </c>
      <c r="H52" s="100">
        <f t="shared" si="2"/>
        <v>3990</v>
      </c>
      <c r="I52" s="91">
        <f t="shared" si="3"/>
        <v>0.05</v>
      </c>
      <c r="J52" s="54"/>
      <c r="K52" s="48"/>
      <c r="L52" s="49">
        <f t="shared" si="1"/>
        <v>-1</v>
      </c>
      <c r="M52" s="58"/>
      <c r="N52" s="62" t="s">
        <v>120</v>
      </c>
      <c r="O52" s="26" t="s">
        <v>120</v>
      </c>
      <c r="P52" s="26" t="s">
        <v>120</v>
      </c>
      <c r="Q52" s="26" t="s">
        <v>120</v>
      </c>
      <c r="R52" s="26" t="s">
        <v>120</v>
      </c>
      <c r="S52" s="27">
        <v>1</v>
      </c>
    </row>
    <row r="53" spans="2:19" ht="15" thickBot="1" x14ac:dyDescent="0.35">
      <c r="B53" s="104"/>
      <c r="C53" s="75" t="s">
        <v>213</v>
      </c>
      <c r="D53" s="82">
        <v>790</v>
      </c>
      <c r="E53" s="73">
        <v>1000</v>
      </c>
      <c r="F53" s="73">
        <f t="shared" si="0"/>
        <v>0.79</v>
      </c>
      <c r="G53" s="73">
        <f>E53*0.8</f>
        <v>800</v>
      </c>
      <c r="H53" s="100">
        <f t="shared" si="2"/>
        <v>829.5</v>
      </c>
      <c r="I53" s="91">
        <f t="shared" si="3"/>
        <v>0.05</v>
      </c>
      <c r="J53" s="54"/>
      <c r="K53" s="50"/>
      <c r="L53" s="49">
        <f t="shared" si="1"/>
        <v>-1</v>
      </c>
      <c r="M53" s="58"/>
      <c r="N53" s="61"/>
      <c r="O53" s="20"/>
      <c r="P53" s="20"/>
      <c r="Q53" s="20"/>
      <c r="R53" s="20"/>
      <c r="S53" s="24"/>
    </row>
    <row r="54" spans="2:19" ht="14.25" x14ac:dyDescent="0.3">
      <c r="B54" s="103" t="s">
        <v>34</v>
      </c>
      <c r="C54" s="71" t="s">
        <v>29</v>
      </c>
      <c r="D54" s="82">
        <v>1795</v>
      </c>
      <c r="E54" s="73">
        <v>2500</v>
      </c>
      <c r="F54" s="81">
        <f t="shared" si="0"/>
        <v>0.71799999999999997</v>
      </c>
      <c r="G54" s="73">
        <f t="shared" ref="G54:G117" si="6">E54*0.8</f>
        <v>2000</v>
      </c>
      <c r="H54" s="100">
        <f>D54*((7)/100)+D54</f>
        <v>1920.65</v>
      </c>
      <c r="I54" s="91">
        <f t="shared" si="3"/>
        <v>7.0000000000000048E-2</v>
      </c>
      <c r="J54" s="54"/>
      <c r="K54" s="50"/>
      <c r="L54" s="49">
        <f t="shared" si="1"/>
        <v>-1</v>
      </c>
      <c r="M54" s="58"/>
      <c r="N54" s="63" t="s">
        <v>120</v>
      </c>
      <c r="O54" s="28" t="s">
        <v>120</v>
      </c>
      <c r="P54" s="28" t="s">
        <v>120</v>
      </c>
      <c r="Q54" s="28" t="s">
        <v>120</v>
      </c>
      <c r="R54" s="28" t="s">
        <v>120</v>
      </c>
      <c r="S54" s="29" t="s">
        <v>126</v>
      </c>
    </row>
    <row r="55" spans="2:19" ht="14.25" x14ac:dyDescent="0.3">
      <c r="B55" s="104"/>
      <c r="C55" s="71" t="s">
        <v>36</v>
      </c>
      <c r="D55" s="82">
        <v>3000</v>
      </c>
      <c r="E55" s="73">
        <v>4000</v>
      </c>
      <c r="F55" s="81">
        <f t="shared" si="0"/>
        <v>0.75</v>
      </c>
      <c r="G55" s="73">
        <f t="shared" si="6"/>
        <v>3200</v>
      </c>
      <c r="H55" s="100">
        <f t="shared" ref="H55:H57" si="7">D55*((7)/100)+D55</f>
        <v>3210</v>
      </c>
      <c r="I55" s="91">
        <f t="shared" si="3"/>
        <v>7.0000000000000007E-2</v>
      </c>
      <c r="J55" s="54"/>
      <c r="K55" s="50"/>
      <c r="L55" s="49">
        <f t="shared" si="1"/>
        <v>-1</v>
      </c>
      <c r="M55" s="58"/>
      <c r="N55" s="60" t="s">
        <v>120</v>
      </c>
      <c r="O55" s="18" t="s">
        <v>120</v>
      </c>
      <c r="P55" s="18" t="s">
        <v>120</v>
      </c>
      <c r="Q55" s="18" t="s">
        <v>120</v>
      </c>
      <c r="R55" s="18" t="s">
        <v>120</v>
      </c>
      <c r="S55" s="23">
        <v>2</v>
      </c>
    </row>
    <row r="56" spans="2:19" ht="12.75" customHeight="1" x14ac:dyDescent="0.3">
      <c r="B56" s="104"/>
      <c r="C56" s="71" t="s">
        <v>180</v>
      </c>
      <c r="D56" s="82">
        <v>3000</v>
      </c>
      <c r="E56" s="73">
        <v>4000</v>
      </c>
      <c r="F56" s="81">
        <f t="shared" si="0"/>
        <v>0.75</v>
      </c>
      <c r="G56" s="73">
        <f t="shared" si="6"/>
        <v>3200</v>
      </c>
      <c r="H56" s="100">
        <f t="shared" si="7"/>
        <v>3210</v>
      </c>
      <c r="I56" s="91">
        <f t="shared" si="3"/>
        <v>7.0000000000000007E-2</v>
      </c>
      <c r="J56" s="54"/>
      <c r="K56" s="50"/>
      <c r="L56" s="49">
        <f t="shared" si="1"/>
        <v>-1</v>
      </c>
      <c r="M56" s="58"/>
      <c r="N56" s="60" t="s">
        <v>120</v>
      </c>
      <c r="O56" s="18" t="s">
        <v>120</v>
      </c>
      <c r="P56" s="18" t="s">
        <v>120</v>
      </c>
      <c r="Q56" s="18" t="s">
        <v>120</v>
      </c>
      <c r="R56" s="18" t="s">
        <v>120</v>
      </c>
      <c r="S56" s="23">
        <v>2</v>
      </c>
    </row>
    <row r="57" spans="2:19" ht="14.25" x14ac:dyDescent="0.3">
      <c r="B57" s="104"/>
      <c r="C57" s="71" t="s">
        <v>4</v>
      </c>
      <c r="D57" s="82">
        <v>560</v>
      </c>
      <c r="E57" s="73">
        <v>800</v>
      </c>
      <c r="F57" s="81">
        <f t="shared" si="0"/>
        <v>0.7</v>
      </c>
      <c r="G57" s="73">
        <f t="shared" si="6"/>
        <v>640</v>
      </c>
      <c r="H57" s="100">
        <f t="shared" si="7"/>
        <v>599.20000000000005</v>
      </c>
      <c r="I57" s="91">
        <f t="shared" si="3"/>
        <v>7.0000000000000076E-2</v>
      </c>
      <c r="J57" s="54"/>
      <c r="K57" s="50"/>
      <c r="L57" s="49">
        <f t="shared" si="1"/>
        <v>-1</v>
      </c>
      <c r="M57" s="58"/>
      <c r="N57" s="60"/>
      <c r="O57" s="18"/>
      <c r="P57" s="18" t="s">
        <v>120</v>
      </c>
      <c r="Q57" s="18"/>
      <c r="R57" s="18" t="s">
        <v>120</v>
      </c>
      <c r="S57" s="23" t="s">
        <v>126</v>
      </c>
    </row>
    <row r="58" spans="2:19" ht="14.25" x14ac:dyDescent="0.3">
      <c r="B58" s="104"/>
      <c r="C58" s="71" t="s">
        <v>32</v>
      </c>
      <c r="D58" s="82">
        <v>1700</v>
      </c>
      <c r="E58" s="73">
        <v>3000</v>
      </c>
      <c r="F58" s="76">
        <f t="shared" si="0"/>
        <v>0.56666666666666665</v>
      </c>
      <c r="G58" s="73">
        <f t="shared" si="6"/>
        <v>2400</v>
      </c>
      <c r="H58" s="100">
        <f>D58*((10)/100)+D58</f>
        <v>1870</v>
      </c>
      <c r="I58" s="91">
        <f t="shared" si="3"/>
        <v>0.1</v>
      </c>
      <c r="J58" s="54"/>
      <c r="K58" s="50"/>
      <c r="L58" s="49">
        <f t="shared" si="1"/>
        <v>-1</v>
      </c>
      <c r="M58" s="58"/>
      <c r="N58" s="60" t="s">
        <v>120</v>
      </c>
      <c r="O58" s="18" t="s">
        <v>120</v>
      </c>
      <c r="P58" s="18" t="s">
        <v>120</v>
      </c>
      <c r="Q58" s="18" t="s">
        <v>120</v>
      </c>
      <c r="R58" s="18" t="s">
        <v>120</v>
      </c>
      <c r="S58" s="23" t="s">
        <v>122</v>
      </c>
    </row>
    <row r="59" spans="2:19" ht="14.25" x14ac:dyDescent="0.3">
      <c r="B59" s="104"/>
      <c r="C59" s="75" t="s">
        <v>219</v>
      </c>
      <c r="D59" s="82">
        <v>3570</v>
      </c>
      <c r="E59" s="73">
        <v>4000</v>
      </c>
      <c r="F59" s="77">
        <f t="shared" si="0"/>
        <v>0.89249999999999996</v>
      </c>
      <c r="G59" s="73">
        <f t="shared" si="6"/>
        <v>3200</v>
      </c>
      <c r="H59" s="100">
        <f t="shared" si="2"/>
        <v>3748.5</v>
      </c>
      <c r="I59" s="91">
        <f t="shared" si="3"/>
        <v>0.05</v>
      </c>
      <c r="J59" s="54"/>
      <c r="K59" s="50"/>
      <c r="L59" s="49">
        <f t="shared" si="1"/>
        <v>-1</v>
      </c>
      <c r="M59" s="58"/>
      <c r="N59" s="60"/>
      <c r="O59" s="18"/>
      <c r="P59" s="18"/>
      <c r="Q59" s="18"/>
      <c r="R59" s="18"/>
      <c r="S59" s="23"/>
    </row>
    <row r="60" spans="2:19" ht="12.75" customHeight="1" x14ac:dyDescent="0.3">
      <c r="B60" s="104"/>
      <c r="C60" s="75" t="s">
        <v>216</v>
      </c>
      <c r="D60" s="82">
        <v>3570</v>
      </c>
      <c r="E60" s="73">
        <v>4000</v>
      </c>
      <c r="F60" s="77">
        <f t="shared" si="0"/>
        <v>0.89249999999999996</v>
      </c>
      <c r="G60" s="73">
        <f t="shared" si="6"/>
        <v>3200</v>
      </c>
      <c r="H60" s="100">
        <f t="shared" si="2"/>
        <v>3748.5</v>
      </c>
      <c r="I60" s="91">
        <f t="shared" si="3"/>
        <v>0.05</v>
      </c>
      <c r="J60" s="54"/>
      <c r="K60" s="50"/>
      <c r="L60" s="49">
        <f t="shared" si="1"/>
        <v>-1</v>
      </c>
      <c r="M60" s="58"/>
      <c r="N60" s="60"/>
      <c r="O60" s="18"/>
      <c r="P60" s="18"/>
      <c r="Q60" s="18"/>
      <c r="R60" s="18"/>
      <c r="S60" s="23"/>
    </row>
    <row r="61" spans="2:19" ht="14.25" x14ac:dyDescent="0.3">
      <c r="B61" s="104"/>
      <c r="C61" s="83" t="s">
        <v>30</v>
      </c>
      <c r="D61" s="82">
        <v>1240</v>
      </c>
      <c r="E61" s="73">
        <v>2000</v>
      </c>
      <c r="F61" s="79">
        <f t="shared" si="0"/>
        <v>0.62</v>
      </c>
      <c r="G61" s="73">
        <f t="shared" si="6"/>
        <v>1600</v>
      </c>
      <c r="H61" s="100">
        <f>D61*((8)/100)+D61</f>
        <v>1339.2</v>
      </c>
      <c r="I61" s="91">
        <f t="shared" si="3"/>
        <v>8.0000000000000043E-2</v>
      </c>
      <c r="J61" s="54"/>
      <c r="K61" s="50"/>
      <c r="L61" s="49">
        <f t="shared" si="1"/>
        <v>-1</v>
      </c>
      <c r="M61" s="58"/>
      <c r="N61" s="60" t="s">
        <v>120</v>
      </c>
      <c r="O61" s="18" t="s">
        <v>120</v>
      </c>
      <c r="P61" s="18" t="s">
        <v>120</v>
      </c>
      <c r="Q61" s="18" t="s">
        <v>120</v>
      </c>
      <c r="R61" s="18" t="s">
        <v>120</v>
      </c>
      <c r="S61" s="23">
        <v>4</v>
      </c>
    </row>
    <row r="62" spans="2:19" ht="14.25" x14ac:dyDescent="0.3">
      <c r="B62" s="104"/>
      <c r="C62" s="71" t="s">
        <v>26</v>
      </c>
      <c r="D62" s="82">
        <v>560</v>
      </c>
      <c r="E62" s="73">
        <v>800</v>
      </c>
      <c r="F62" s="81">
        <f t="shared" si="0"/>
        <v>0.7</v>
      </c>
      <c r="G62" s="73">
        <f t="shared" si="6"/>
        <v>640</v>
      </c>
      <c r="H62" s="100">
        <f>D62*((7)/100)+D62</f>
        <v>599.20000000000005</v>
      </c>
      <c r="I62" s="91">
        <f t="shared" si="3"/>
        <v>7.0000000000000076E-2</v>
      </c>
      <c r="J62" s="54"/>
      <c r="K62" s="50"/>
      <c r="L62" s="49">
        <f t="shared" si="1"/>
        <v>-1</v>
      </c>
      <c r="M62" s="58"/>
      <c r="N62" s="60" t="s">
        <v>120</v>
      </c>
      <c r="O62" s="18" t="s">
        <v>120</v>
      </c>
      <c r="P62" s="18" t="s">
        <v>120</v>
      </c>
      <c r="Q62" s="18"/>
      <c r="R62" s="18" t="s">
        <v>120</v>
      </c>
      <c r="S62" s="23">
        <v>5</v>
      </c>
    </row>
    <row r="63" spans="2:19" ht="13.15" customHeight="1" x14ac:dyDescent="0.3">
      <c r="B63" s="104"/>
      <c r="C63" s="71" t="s">
        <v>27</v>
      </c>
      <c r="D63" s="82">
        <v>1180</v>
      </c>
      <c r="E63" s="73">
        <v>1800</v>
      </c>
      <c r="F63" s="79">
        <f t="shared" si="0"/>
        <v>0.65555555555555556</v>
      </c>
      <c r="G63" s="73">
        <f t="shared" si="6"/>
        <v>1440</v>
      </c>
      <c r="H63" s="100">
        <f>D63*((8)/100)+D63</f>
        <v>1274.4000000000001</v>
      </c>
      <c r="I63" s="91">
        <f t="shared" si="3"/>
        <v>8.0000000000000071E-2</v>
      </c>
      <c r="J63" s="54"/>
      <c r="K63" s="50"/>
      <c r="L63" s="49">
        <f t="shared" si="1"/>
        <v>-1</v>
      </c>
      <c r="M63" s="58"/>
      <c r="N63" s="60" t="s">
        <v>120</v>
      </c>
      <c r="O63" s="18" t="s">
        <v>120</v>
      </c>
      <c r="P63" s="18" t="s">
        <v>120</v>
      </c>
      <c r="Q63" s="18" t="s">
        <v>120</v>
      </c>
      <c r="R63" s="18" t="s">
        <v>120</v>
      </c>
      <c r="S63" s="23" t="s">
        <v>121</v>
      </c>
    </row>
    <row r="64" spans="2:19" ht="14.25" x14ac:dyDescent="0.3">
      <c r="B64" s="104"/>
      <c r="C64" s="75" t="s">
        <v>214</v>
      </c>
      <c r="D64" s="82">
        <v>820</v>
      </c>
      <c r="E64" s="73">
        <v>1200</v>
      </c>
      <c r="F64" s="79">
        <f t="shared" si="0"/>
        <v>0.68333333333333335</v>
      </c>
      <c r="G64" s="73">
        <f t="shared" si="6"/>
        <v>960</v>
      </c>
      <c r="H64" s="100">
        <f>D64*((8)/100)+D64</f>
        <v>885.6</v>
      </c>
      <c r="I64" s="91">
        <f t="shared" si="3"/>
        <v>8.0000000000000029E-2</v>
      </c>
      <c r="J64" s="54"/>
      <c r="K64" s="50"/>
      <c r="L64" s="49">
        <f t="shared" si="1"/>
        <v>-1</v>
      </c>
      <c r="M64" s="58"/>
      <c r="N64" s="60"/>
      <c r="O64" s="18"/>
      <c r="P64" s="18"/>
      <c r="Q64" s="18"/>
      <c r="R64" s="18"/>
      <c r="S64" s="23"/>
    </row>
    <row r="65" spans="2:21" ht="14.25" x14ac:dyDescent="0.3">
      <c r="B65" s="104"/>
      <c r="C65" s="75" t="s">
        <v>218</v>
      </c>
      <c r="D65" s="82">
        <v>2625</v>
      </c>
      <c r="E65" s="73">
        <v>3500</v>
      </c>
      <c r="F65" s="84">
        <f t="shared" si="0"/>
        <v>0.75</v>
      </c>
      <c r="G65" s="73">
        <f t="shared" si="6"/>
        <v>2800</v>
      </c>
      <c r="H65" s="100">
        <f>D65*((7)/100)+D65</f>
        <v>2808.75</v>
      </c>
      <c r="I65" s="91">
        <f t="shared" si="3"/>
        <v>7.0000000000000007E-2</v>
      </c>
      <c r="J65" s="54"/>
      <c r="K65" s="50"/>
      <c r="L65" s="49">
        <f t="shared" si="1"/>
        <v>-1</v>
      </c>
      <c r="M65" s="58"/>
      <c r="N65" s="60"/>
      <c r="O65" s="18"/>
      <c r="P65" s="18"/>
      <c r="Q65" s="18"/>
      <c r="R65" s="18"/>
      <c r="S65" s="23"/>
    </row>
    <row r="66" spans="2:21" ht="14.25" x14ac:dyDescent="0.3">
      <c r="B66" s="104"/>
      <c r="C66" s="71" t="s">
        <v>37</v>
      </c>
      <c r="D66" s="82">
        <v>560</v>
      </c>
      <c r="E66" s="73">
        <v>800</v>
      </c>
      <c r="F66" s="81">
        <f t="shared" si="0"/>
        <v>0.7</v>
      </c>
      <c r="G66" s="73">
        <f t="shared" si="6"/>
        <v>640</v>
      </c>
      <c r="H66" s="100">
        <f t="shared" ref="H66:H67" si="8">D66*((7)/100)+D66</f>
        <v>599.20000000000005</v>
      </c>
      <c r="I66" s="91">
        <f t="shared" si="3"/>
        <v>7.0000000000000076E-2</v>
      </c>
      <c r="J66" s="54"/>
      <c r="K66" s="50"/>
      <c r="L66" s="49">
        <f t="shared" si="1"/>
        <v>-1</v>
      </c>
      <c r="M66" s="58"/>
      <c r="N66" s="60" t="s">
        <v>120</v>
      </c>
      <c r="O66" s="18" t="s">
        <v>120</v>
      </c>
      <c r="P66" s="18" t="s">
        <v>120</v>
      </c>
      <c r="Q66" s="18" t="s">
        <v>120</v>
      </c>
      <c r="R66" s="18" t="s">
        <v>120</v>
      </c>
      <c r="S66" s="23">
        <v>4</v>
      </c>
    </row>
    <row r="67" spans="2:21" ht="14.25" x14ac:dyDescent="0.3">
      <c r="B67" s="104"/>
      <c r="C67" s="71" t="s">
        <v>25</v>
      </c>
      <c r="D67" s="82">
        <v>560</v>
      </c>
      <c r="E67" s="73">
        <v>800</v>
      </c>
      <c r="F67" s="81">
        <f t="shared" si="0"/>
        <v>0.7</v>
      </c>
      <c r="G67" s="73">
        <f t="shared" si="6"/>
        <v>640</v>
      </c>
      <c r="H67" s="100">
        <f t="shared" si="8"/>
        <v>599.20000000000005</v>
      </c>
      <c r="I67" s="91">
        <f t="shared" si="3"/>
        <v>7.0000000000000076E-2</v>
      </c>
      <c r="J67" s="54"/>
      <c r="K67" s="50"/>
      <c r="L67" s="49">
        <f t="shared" si="1"/>
        <v>-1</v>
      </c>
      <c r="M67" s="58"/>
      <c r="N67" s="60"/>
      <c r="O67" s="18"/>
      <c r="P67" s="18" t="s">
        <v>120</v>
      </c>
      <c r="Q67" s="18"/>
      <c r="R67" s="18" t="s">
        <v>120</v>
      </c>
      <c r="S67" s="23">
        <v>4</v>
      </c>
    </row>
    <row r="68" spans="2:21" ht="14.25" x14ac:dyDescent="0.3">
      <c r="B68" s="104"/>
      <c r="C68" s="71" t="s">
        <v>28</v>
      </c>
      <c r="D68" s="82">
        <v>1240</v>
      </c>
      <c r="E68" s="73">
        <v>2000</v>
      </c>
      <c r="F68" s="76">
        <f t="shared" si="0"/>
        <v>0.62</v>
      </c>
      <c r="G68" s="73">
        <f t="shared" si="6"/>
        <v>1600</v>
      </c>
      <c r="H68" s="100">
        <f t="shared" ref="H68:H75" si="9">D68*((8)/100)+D68</f>
        <v>1339.2</v>
      </c>
      <c r="I68" s="91">
        <f t="shared" si="3"/>
        <v>8.0000000000000043E-2</v>
      </c>
      <c r="J68" s="54"/>
      <c r="K68" s="50"/>
      <c r="L68" s="49">
        <f t="shared" si="1"/>
        <v>-1</v>
      </c>
      <c r="M68" s="58"/>
      <c r="N68" s="60" t="s">
        <v>120</v>
      </c>
      <c r="O68" s="18" t="s">
        <v>120</v>
      </c>
      <c r="P68" s="18" t="s">
        <v>120</v>
      </c>
      <c r="Q68" s="18" t="s">
        <v>120</v>
      </c>
      <c r="R68" s="18" t="s">
        <v>120</v>
      </c>
      <c r="S68" s="23" t="s">
        <v>121</v>
      </c>
    </row>
    <row r="69" spans="2:21" ht="14.25" x14ac:dyDescent="0.3">
      <c r="B69" s="104"/>
      <c r="C69" s="71" t="s">
        <v>185</v>
      </c>
      <c r="D69" s="82">
        <v>1240</v>
      </c>
      <c r="E69" s="73">
        <v>2000</v>
      </c>
      <c r="F69" s="76">
        <f t="shared" si="0"/>
        <v>0.62</v>
      </c>
      <c r="G69" s="73">
        <f t="shared" si="6"/>
        <v>1600</v>
      </c>
      <c r="H69" s="100">
        <f t="shared" si="9"/>
        <v>1339.2</v>
      </c>
      <c r="I69" s="91">
        <f t="shared" si="3"/>
        <v>8.0000000000000043E-2</v>
      </c>
      <c r="J69" s="54"/>
      <c r="K69" s="50"/>
      <c r="L69" s="49">
        <f t="shared" si="1"/>
        <v>-1</v>
      </c>
      <c r="M69" s="58"/>
      <c r="N69" s="60" t="s">
        <v>120</v>
      </c>
      <c r="O69" s="18" t="s">
        <v>120</v>
      </c>
      <c r="P69" s="18" t="s">
        <v>120</v>
      </c>
      <c r="Q69" s="18" t="s">
        <v>120</v>
      </c>
      <c r="R69" s="18" t="s">
        <v>120</v>
      </c>
      <c r="S69" s="23" t="s">
        <v>121</v>
      </c>
    </row>
    <row r="70" spans="2:21" ht="14.25" x14ac:dyDescent="0.3">
      <c r="B70" s="104"/>
      <c r="C70" s="71" t="s">
        <v>35</v>
      </c>
      <c r="D70" s="82">
        <v>1965</v>
      </c>
      <c r="E70" s="73">
        <v>3200</v>
      </c>
      <c r="F70" s="76">
        <f t="shared" si="0"/>
        <v>0.61406249999999996</v>
      </c>
      <c r="G70" s="73">
        <f t="shared" si="6"/>
        <v>2560</v>
      </c>
      <c r="H70" s="100">
        <f t="shared" si="9"/>
        <v>2122.1999999999998</v>
      </c>
      <c r="I70" s="91">
        <f t="shared" si="3"/>
        <v>7.9999999999999905E-2</v>
      </c>
      <c r="J70" s="54"/>
      <c r="K70" s="50"/>
      <c r="L70" s="49">
        <f t="shared" si="1"/>
        <v>-1</v>
      </c>
      <c r="M70" s="58"/>
      <c r="N70" s="60" t="s">
        <v>120</v>
      </c>
      <c r="O70" s="18" t="s">
        <v>120</v>
      </c>
      <c r="P70" s="18" t="s">
        <v>120</v>
      </c>
      <c r="Q70" s="18" t="s">
        <v>120</v>
      </c>
      <c r="R70" s="18" t="s">
        <v>120</v>
      </c>
      <c r="S70" s="23" t="s">
        <v>122</v>
      </c>
    </row>
    <row r="71" spans="2:21" ht="14.25" x14ac:dyDescent="0.3">
      <c r="B71" s="104"/>
      <c r="C71" s="71" t="s">
        <v>186</v>
      </c>
      <c r="D71" s="82">
        <v>1240</v>
      </c>
      <c r="E71" s="73">
        <v>2000</v>
      </c>
      <c r="F71" s="76">
        <f t="shared" si="0"/>
        <v>0.62</v>
      </c>
      <c r="G71" s="73">
        <f t="shared" si="6"/>
        <v>1600</v>
      </c>
      <c r="H71" s="100">
        <f t="shared" si="9"/>
        <v>1339.2</v>
      </c>
      <c r="I71" s="91">
        <f t="shared" si="3"/>
        <v>8.0000000000000043E-2</v>
      </c>
      <c r="J71" s="54"/>
      <c r="K71" s="50"/>
      <c r="L71" s="49">
        <f t="shared" si="1"/>
        <v>-1</v>
      </c>
      <c r="M71" s="58"/>
      <c r="N71" s="60" t="s">
        <v>120</v>
      </c>
      <c r="O71" s="18" t="s">
        <v>120</v>
      </c>
      <c r="P71" s="18" t="s">
        <v>120</v>
      </c>
      <c r="Q71" s="18" t="s">
        <v>120</v>
      </c>
      <c r="R71" s="18" t="s">
        <v>120</v>
      </c>
      <c r="S71" s="23">
        <v>4</v>
      </c>
    </row>
    <row r="72" spans="2:21" ht="14.25" x14ac:dyDescent="0.3">
      <c r="B72" s="104"/>
      <c r="C72" s="71" t="s">
        <v>33</v>
      </c>
      <c r="D72" s="82">
        <v>1965</v>
      </c>
      <c r="E72" s="73">
        <v>3200</v>
      </c>
      <c r="F72" s="76">
        <f t="shared" ref="F72:F135" si="10">D72/E72</f>
        <v>0.61406249999999996</v>
      </c>
      <c r="G72" s="73">
        <f t="shared" si="6"/>
        <v>2560</v>
      </c>
      <c r="H72" s="100">
        <f t="shared" si="9"/>
        <v>2122.1999999999998</v>
      </c>
      <c r="I72" s="91">
        <f t="shared" si="3"/>
        <v>7.9999999999999905E-2</v>
      </c>
      <c r="J72" s="54"/>
      <c r="K72" s="50"/>
      <c r="L72" s="49">
        <f t="shared" ref="L72:L135" si="11">((K72-D72)/D72)</f>
        <v>-1</v>
      </c>
      <c r="M72" s="58"/>
      <c r="N72" s="60" t="s">
        <v>120</v>
      </c>
      <c r="O72" s="18" t="s">
        <v>120</v>
      </c>
      <c r="P72" s="18" t="s">
        <v>120</v>
      </c>
      <c r="Q72" s="18" t="s">
        <v>120</v>
      </c>
      <c r="R72" s="18" t="s">
        <v>120</v>
      </c>
      <c r="S72" s="23" t="s">
        <v>122</v>
      </c>
    </row>
    <row r="73" spans="2:21" ht="14.25" x14ac:dyDescent="0.3">
      <c r="B73" s="104"/>
      <c r="C73" s="83" t="s">
        <v>31</v>
      </c>
      <c r="D73" s="82">
        <v>1915</v>
      </c>
      <c r="E73" s="73">
        <v>3200</v>
      </c>
      <c r="F73" s="76">
        <f t="shared" si="10"/>
        <v>0.59843749999999996</v>
      </c>
      <c r="G73" s="73">
        <f t="shared" si="6"/>
        <v>2560</v>
      </c>
      <c r="H73" s="100">
        <f t="shared" si="9"/>
        <v>2068.1999999999998</v>
      </c>
      <c r="I73" s="91">
        <f t="shared" ref="I73:I136" si="12">((H73-D73)/D73)</f>
        <v>7.9999999999999905E-2</v>
      </c>
      <c r="J73" s="54"/>
      <c r="K73" s="50"/>
      <c r="L73" s="49">
        <f t="shared" si="11"/>
        <v>-1</v>
      </c>
      <c r="M73" s="58"/>
      <c r="N73" s="60" t="s">
        <v>120</v>
      </c>
      <c r="O73" s="18" t="s">
        <v>120</v>
      </c>
      <c r="P73" s="18" t="s">
        <v>120</v>
      </c>
      <c r="Q73" s="18" t="s">
        <v>120</v>
      </c>
      <c r="R73" s="18" t="s">
        <v>120</v>
      </c>
      <c r="S73" s="23">
        <v>2</v>
      </c>
    </row>
    <row r="74" spans="2:21" ht="14.25" x14ac:dyDescent="0.3">
      <c r="B74" s="104"/>
      <c r="C74" s="75" t="s">
        <v>215</v>
      </c>
      <c r="D74" s="82">
        <v>1700</v>
      </c>
      <c r="E74" s="73">
        <v>3000</v>
      </c>
      <c r="F74" s="76">
        <f t="shared" si="10"/>
        <v>0.56666666666666665</v>
      </c>
      <c r="G74" s="73">
        <f t="shared" si="6"/>
        <v>2400</v>
      </c>
      <c r="H74" s="100">
        <f t="shared" si="9"/>
        <v>1836</v>
      </c>
      <c r="I74" s="91">
        <f t="shared" si="12"/>
        <v>0.08</v>
      </c>
      <c r="J74" s="54"/>
      <c r="K74" s="50"/>
      <c r="L74" s="49">
        <f t="shared" si="11"/>
        <v>-1</v>
      </c>
      <c r="M74" s="58"/>
      <c r="N74" s="60"/>
      <c r="O74" s="18"/>
      <c r="P74" s="18"/>
      <c r="Q74" s="18"/>
      <c r="R74" s="18"/>
      <c r="S74" s="23"/>
    </row>
    <row r="75" spans="2:21" ht="14.25" x14ac:dyDescent="0.3">
      <c r="B75" s="104"/>
      <c r="C75" s="71" t="s">
        <v>143</v>
      </c>
      <c r="D75" s="82">
        <v>1700</v>
      </c>
      <c r="E75" s="73">
        <v>3000</v>
      </c>
      <c r="F75" s="76">
        <f t="shared" si="10"/>
        <v>0.56666666666666665</v>
      </c>
      <c r="G75" s="73">
        <f t="shared" si="6"/>
        <v>2400</v>
      </c>
      <c r="H75" s="100">
        <f t="shared" si="9"/>
        <v>1836</v>
      </c>
      <c r="I75" s="91">
        <f t="shared" si="12"/>
        <v>0.08</v>
      </c>
      <c r="J75" s="54"/>
      <c r="K75" s="50"/>
      <c r="L75" s="49">
        <f t="shared" si="11"/>
        <v>-1</v>
      </c>
      <c r="M75" s="58"/>
      <c r="N75" s="60" t="s">
        <v>120</v>
      </c>
      <c r="O75" s="18" t="s">
        <v>120</v>
      </c>
      <c r="P75" s="18" t="s">
        <v>120</v>
      </c>
      <c r="Q75" s="18" t="s">
        <v>120</v>
      </c>
      <c r="R75" s="18" t="s">
        <v>120</v>
      </c>
      <c r="S75" s="23">
        <v>2</v>
      </c>
    </row>
    <row r="76" spans="2:21" ht="14.25" x14ac:dyDescent="0.3">
      <c r="B76" s="104"/>
      <c r="C76" s="75" t="s">
        <v>217</v>
      </c>
      <c r="D76" s="82">
        <v>3570</v>
      </c>
      <c r="E76" s="73">
        <v>4000</v>
      </c>
      <c r="F76" s="77">
        <f t="shared" si="10"/>
        <v>0.89249999999999996</v>
      </c>
      <c r="G76" s="73">
        <f t="shared" si="6"/>
        <v>3200</v>
      </c>
      <c r="H76" s="100">
        <f t="shared" ref="H76:H135" si="13">D76*((5)/100)+D76</f>
        <v>3748.5</v>
      </c>
      <c r="I76" s="91">
        <f t="shared" si="12"/>
        <v>0.05</v>
      </c>
      <c r="J76" s="54"/>
      <c r="K76" s="50"/>
      <c r="L76" s="49">
        <f t="shared" si="11"/>
        <v>-1</v>
      </c>
      <c r="M76" s="58"/>
      <c r="N76" s="60"/>
      <c r="O76" s="18"/>
      <c r="P76" s="18"/>
      <c r="Q76" s="18"/>
      <c r="R76" s="18"/>
      <c r="S76" s="23"/>
    </row>
    <row r="77" spans="2:21" ht="12.75" customHeight="1" thickBot="1" x14ac:dyDescent="0.35">
      <c r="B77" s="105"/>
      <c r="C77" s="75" t="s">
        <v>220</v>
      </c>
      <c r="D77" s="82">
        <v>2625</v>
      </c>
      <c r="E77" s="73">
        <v>3500</v>
      </c>
      <c r="F77" s="81">
        <f t="shared" si="10"/>
        <v>0.75</v>
      </c>
      <c r="G77" s="73">
        <f t="shared" si="6"/>
        <v>2800</v>
      </c>
      <c r="H77" s="100">
        <f>D77*((7)/100)+D77</f>
        <v>2808.75</v>
      </c>
      <c r="I77" s="91">
        <f t="shared" si="12"/>
        <v>7.0000000000000007E-2</v>
      </c>
      <c r="J77" s="54"/>
      <c r="K77" s="50"/>
      <c r="L77" s="49">
        <f t="shared" si="11"/>
        <v>-1</v>
      </c>
      <c r="M77" s="58"/>
      <c r="N77" s="61"/>
      <c r="O77" s="20"/>
      <c r="P77" s="20"/>
      <c r="Q77" s="20"/>
      <c r="R77" s="20"/>
      <c r="S77" s="24"/>
    </row>
    <row r="78" spans="2:21" s="11" customFormat="1" ht="12.75" customHeight="1" x14ac:dyDescent="0.3">
      <c r="B78" s="114" t="s">
        <v>103</v>
      </c>
      <c r="C78" s="75" t="s">
        <v>223</v>
      </c>
      <c r="D78" s="82">
        <v>2250</v>
      </c>
      <c r="E78" s="73">
        <v>3500</v>
      </c>
      <c r="F78" s="79">
        <f t="shared" si="10"/>
        <v>0.6428571428571429</v>
      </c>
      <c r="G78" s="73">
        <f t="shared" si="6"/>
        <v>2800</v>
      </c>
      <c r="H78" s="100">
        <f>D78*((10)/100)+D78</f>
        <v>2475</v>
      </c>
      <c r="I78" s="91">
        <f t="shared" si="12"/>
        <v>0.1</v>
      </c>
      <c r="J78" s="54"/>
      <c r="K78" s="50"/>
      <c r="L78" s="49">
        <f t="shared" si="11"/>
        <v>-1</v>
      </c>
      <c r="M78" s="58"/>
      <c r="N78" s="64"/>
      <c r="O78" s="30"/>
      <c r="P78" s="30"/>
      <c r="Q78" s="30"/>
      <c r="R78" s="30"/>
      <c r="S78" s="31"/>
    </row>
    <row r="79" spans="2:21" ht="12.75" customHeight="1" x14ac:dyDescent="0.3">
      <c r="B79" s="104"/>
      <c r="C79" s="71" t="s">
        <v>44</v>
      </c>
      <c r="D79" s="72">
        <v>2190</v>
      </c>
      <c r="E79" s="73">
        <v>2500</v>
      </c>
      <c r="F79" s="77">
        <f t="shared" si="10"/>
        <v>0.876</v>
      </c>
      <c r="G79" s="73">
        <f t="shared" si="6"/>
        <v>2000</v>
      </c>
      <c r="H79" s="100">
        <f t="shared" si="13"/>
        <v>2299.5</v>
      </c>
      <c r="I79" s="91">
        <f t="shared" si="12"/>
        <v>0.05</v>
      </c>
      <c r="J79" s="54"/>
      <c r="K79" s="48"/>
      <c r="L79" s="49">
        <f t="shared" si="11"/>
        <v>-1</v>
      </c>
      <c r="M79" s="58"/>
      <c r="N79" s="60" t="s">
        <v>120</v>
      </c>
      <c r="O79" s="18" t="s">
        <v>120</v>
      </c>
      <c r="P79" s="18" t="s">
        <v>120</v>
      </c>
      <c r="Q79" s="18" t="s">
        <v>120</v>
      </c>
      <c r="R79" s="18" t="s">
        <v>120</v>
      </c>
      <c r="S79" s="23">
        <v>2</v>
      </c>
      <c r="U79" s="34"/>
    </row>
    <row r="80" spans="2:21" ht="14.25" x14ac:dyDescent="0.3">
      <c r="B80" s="104"/>
      <c r="C80" s="83" t="s">
        <v>20</v>
      </c>
      <c r="D80" s="82">
        <v>1240</v>
      </c>
      <c r="E80" s="73">
        <v>2000</v>
      </c>
      <c r="F80" s="79">
        <f t="shared" si="10"/>
        <v>0.62</v>
      </c>
      <c r="G80" s="73">
        <f t="shared" si="6"/>
        <v>1600</v>
      </c>
      <c r="H80" s="100">
        <f>D80*((10)/100)+D80</f>
        <v>1364</v>
      </c>
      <c r="I80" s="91">
        <f t="shared" si="12"/>
        <v>0.1</v>
      </c>
      <c r="J80" s="54"/>
      <c r="K80" s="50"/>
      <c r="L80" s="49">
        <f t="shared" si="11"/>
        <v>-1</v>
      </c>
      <c r="M80" s="58"/>
      <c r="N80" s="60" t="s">
        <v>120</v>
      </c>
      <c r="O80" s="18" t="s">
        <v>120</v>
      </c>
      <c r="P80" s="18" t="s">
        <v>120</v>
      </c>
      <c r="Q80" s="18" t="s">
        <v>120</v>
      </c>
      <c r="R80" s="18" t="s">
        <v>120</v>
      </c>
      <c r="S80" s="23">
        <v>4</v>
      </c>
    </row>
    <row r="81" spans="2:19" ht="14.25" x14ac:dyDescent="0.3">
      <c r="B81" s="104"/>
      <c r="C81" s="85" t="s">
        <v>221</v>
      </c>
      <c r="D81" s="72">
        <v>170</v>
      </c>
      <c r="E81" s="73">
        <v>250</v>
      </c>
      <c r="F81" s="79">
        <f t="shared" si="10"/>
        <v>0.68</v>
      </c>
      <c r="G81" s="73">
        <f t="shared" si="6"/>
        <v>200</v>
      </c>
      <c r="H81" s="100">
        <f>D81*((10)/100)+D81</f>
        <v>187</v>
      </c>
      <c r="I81" s="91">
        <f t="shared" si="12"/>
        <v>0.1</v>
      </c>
      <c r="J81" s="54"/>
      <c r="K81" s="48"/>
      <c r="L81" s="49">
        <f t="shared" si="11"/>
        <v>-1</v>
      </c>
      <c r="M81" s="58"/>
      <c r="N81" s="60"/>
      <c r="O81" s="18"/>
      <c r="P81" s="18"/>
      <c r="Q81" s="18"/>
      <c r="R81" s="18"/>
      <c r="S81" s="23">
        <v>5</v>
      </c>
    </row>
    <row r="82" spans="2:19" ht="14.25" x14ac:dyDescent="0.3">
      <c r="B82" s="104"/>
      <c r="C82" s="71" t="s">
        <v>39</v>
      </c>
      <c r="D82" s="82">
        <v>800</v>
      </c>
      <c r="E82" s="73">
        <v>1000</v>
      </c>
      <c r="F82" s="73">
        <f t="shared" si="10"/>
        <v>0.8</v>
      </c>
      <c r="G82" s="73">
        <f t="shared" si="6"/>
        <v>800</v>
      </c>
      <c r="H82" s="100">
        <f t="shared" si="13"/>
        <v>840</v>
      </c>
      <c r="I82" s="91">
        <f t="shared" si="12"/>
        <v>0.05</v>
      </c>
      <c r="J82" s="54"/>
      <c r="K82" s="50"/>
      <c r="L82" s="49">
        <f t="shared" si="11"/>
        <v>-1</v>
      </c>
      <c r="M82" s="58"/>
      <c r="N82" s="60" t="s">
        <v>120</v>
      </c>
      <c r="O82" s="18" t="s">
        <v>120</v>
      </c>
      <c r="P82" s="18" t="s">
        <v>120</v>
      </c>
      <c r="Q82" s="18" t="s">
        <v>120</v>
      </c>
      <c r="R82" s="18" t="s">
        <v>120</v>
      </c>
      <c r="S82" s="23">
        <v>4</v>
      </c>
    </row>
    <row r="83" spans="2:19" ht="14.25" x14ac:dyDescent="0.3">
      <c r="B83" s="104"/>
      <c r="C83" s="71" t="s">
        <v>40</v>
      </c>
      <c r="D83" s="82">
        <v>1410</v>
      </c>
      <c r="E83" s="73">
        <v>2000</v>
      </c>
      <c r="F83" s="81">
        <f t="shared" si="10"/>
        <v>0.70499999999999996</v>
      </c>
      <c r="G83" s="73">
        <f t="shared" si="6"/>
        <v>1600</v>
      </c>
      <c r="H83" s="100">
        <f>D83*((7)/100)+D83</f>
        <v>1508.7</v>
      </c>
      <c r="I83" s="91">
        <f t="shared" si="12"/>
        <v>7.0000000000000034E-2</v>
      </c>
      <c r="J83" s="54"/>
      <c r="K83" s="50"/>
      <c r="L83" s="49">
        <f t="shared" si="11"/>
        <v>-1</v>
      </c>
      <c r="M83" s="58"/>
      <c r="N83" s="60" t="s">
        <v>120</v>
      </c>
      <c r="O83" s="18" t="s">
        <v>120</v>
      </c>
      <c r="P83" s="18" t="s">
        <v>120</v>
      </c>
      <c r="Q83" s="18" t="s">
        <v>120</v>
      </c>
      <c r="R83" s="18" t="s">
        <v>120</v>
      </c>
      <c r="S83" s="23">
        <v>4</v>
      </c>
    </row>
    <row r="84" spans="2:19" ht="14.25" x14ac:dyDescent="0.3">
      <c r="B84" s="104"/>
      <c r="C84" s="75" t="s">
        <v>224</v>
      </c>
      <c r="D84" s="82">
        <v>1410</v>
      </c>
      <c r="E84" s="73">
        <v>2000</v>
      </c>
      <c r="F84" s="81">
        <f t="shared" si="10"/>
        <v>0.70499999999999996</v>
      </c>
      <c r="G84" s="73">
        <f t="shared" si="6"/>
        <v>1600</v>
      </c>
      <c r="H84" s="100">
        <f>D84*((7)/100)+D84</f>
        <v>1508.7</v>
      </c>
      <c r="I84" s="91">
        <f t="shared" si="12"/>
        <v>7.0000000000000034E-2</v>
      </c>
      <c r="J84" s="54"/>
      <c r="K84" s="50"/>
      <c r="L84" s="49">
        <f t="shared" si="11"/>
        <v>-1</v>
      </c>
      <c r="M84" s="58"/>
      <c r="N84" s="60"/>
      <c r="O84" s="18"/>
      <c r="P84" s="18"/>
      <c r="Q84" s="18"/>
      <c r="R84" s="18"/>
      <c r="S84" s="23"/>
    </row>
    <row r="85" spans="2:19" ht="14.25" x14ac:dyDescent="0.3">
      <c r="B85" s="104"/>
      <c r="C85" s="71" t="s">
        <v>141</v>
      </c>
      <c r="D85" s="82">
        <v>800</v>
      </c>
      <c r="E85" s="73">
        <v>1000</v>
      </c>
      <c r="F85" s="73">
        <f t="shared" si="10"/>
        <v>0.8</v>
      </c>
      <c r="G85" s="73">
        <f t="shared" si="6"/>
        <v>800</v>
      </c>
      <c r="H85" s="100">
        <f t="shared" si="13"/>
        <v>840</v>
      </c>
      <c r="I85" s="91">
        <f t="shared" si="12"/>
        <v>0.05</v>
      </c>
      <c r="J85" s="54"/>
      <c r="K85" s="50"/>
      <c r="L85" s="49">
        <f t="shared" si="11"/>
        <v>-1</v>
      </c>
      <c r="M85" s="58"/>
      <c r="N85" s="60" t="s">
        <v>120</v>
      </c>
      <c r="O85" s="18" t="s">
        <v>120</v>
      </c>
      <c r="P85" s="18" t="s">
        <v>120</v>
      </c>
      <c r="Q85" s="18" t="s">
        <v>120</v>
      </c>
      <c r="R85" s="18" t="s">
        <v>120</v>
      </c>
      <c r="S85" s="23">
        <v>4</v>
      </c>
    </row>
    <row r="86" spans="2:19" ht="14.25" x14ac:dyDescent="0.3">
      <c r="B86" s="104"/>
      <c r="C86" s="75" t="s">
        <v>225</v>
      </c>
      <c r="D86" s="82">
        <v>800</v>
      </c>
      <c r="E86" s="73">
        <v>1000</v>
      </c>
      <c r="F86" s="73">
        <f t="shared" si="10"/>
        <v>0.8</v>
      </c>
      <c r="G86" s="73">
        <f t="shared" si="6"/>
        <v>800</v>
      </c>
      <c r="H86" s="100">
        <f t="shared" si="13"/>
        <v>840</v>
      </c>
      <c r="I86" s="91">
        <f t="shared" si="12"/>
        <v>0.05</v>
      </c>
      <c r="J86" s="54"/>
      <c r="K86" s="50"/>
      <c r="L86" s="49">
        <f t="shared" si="11"/>
        <v>-1</v>
      </c>
      <c r="M86" s="58"/>
      <c r="N86" s="60"/>
      <c r="O86" s="18"/>
      <c r="P86" s="18"/>
      <c r="Q86" s="18"/>
      <c r="R86" s="18"/>
      <c r="S86" s="23"/>
    </row>
    <row r="87" spans="2:19" ht="14.25" x14ac:dyDescent="0.3">
      <c r="B87" s="104"/>
      <c r="C87" s="75" t="s">
        <v>222</v>
      </c>
      <c r="D87" s="82">
        <v>1965</v>
      </c>
      <c r="E87" s="73">
        <v>3500</v>
      </c>
      <c r="F87" s="79">
        <f t="shared" si="10"/>
        <v>0.56142857142857139</v>
      </c>
      <c r="G87" s="73">
        <f t="shared" si="6"/>
        <v>2800</v>
      </c>
      <c r="H87" s="100">
        <f>D87*((10)/100)+D87</f>
        <v>2161.5</v>
      </c>
      <c r="I87" s="91">
        <f t="shared" si="12"/>
        <v>0.1</v>
      </c>
      <c r="J87" s="54"/>
      <c r="K87" s="50"/>
      <c r="L87" s="49">
        <f t="shared" si="11"/>
        <v>-1</v>
      </c>
      <c r="M87" s="58"/>
      <c r="N87" s="60"/>
      <c r="O87" s="18"/>
      <c r="P87" s="18"/>
      <c r="Q87" s="18"/>
      <c r="R87" s="18"/>
      <c r="S87" s="23"/>
    </row>
    <row r="88" spans="2:19" ht="14.25" x14ac:dyDescent="0.3">
      <c r="B88" s="104"/>
      <c r="C88" s="71" t="s">
        <v>41</v>
      </c>
      <c r="D88" s="82">
        <v>1410</v>
      </c>
      <c r="E88" s="73">
        <v>2000</v>
      </c>
      <c r="F88" s="81">
        <f t="shared" si="10"/>
        <v>0.70499999999999996</v>
      </c>
      <c r="G88" s="73">
        <f t="shared" si="6"/>
        <v>1600</v>
      </c>
      <c r="H88" s="100">
        <f>D88*((7)/100)+D88</f>
        <v>1508.7</v>
      </c>
      <c r="I88" s="91">
        <f t="shared" si="12"/>
        <v>7.0000000000000034E-2</v>
      </c>
      <c r="J88" s="54"/>
      <c r="K88" s="50"/>
      <c r="L88" s="49">
        <f t="shared" si="11"/>
        <v>-1</v>
      </c>
      <c r="M88" s="58"/>
      <c r="N88" s="60" t="s">
        <v>120</v>
      </c>
      <c r="O88" s="18" t="s">
        <v>120</v>
      </c>
      <c r="P88" s="18" t="s">
        <v>120</v>
      </c>
      <c r="Q88" s="18" t="s">
        <v>120</v>
      </c>
      <c r="R88" s="18" t="s">
        <v>120</v>
      </c>
      <c r="S88" s="23">
        <v>4</v>
      </c>
    </row>
    <row r="89" spans="2:19" ht="14.25" x14ac:dyDescent="0.3">
      <c r="B89" s="104"/>
      <c r="C89" s="71" t="s">
        <v>43</v>
      </c>
      <c r="D89" s="82">
        <v>1410</v>
      </c>
      <c r="E89" s="73">
        <v>2000</v>
      </c>
      <c r="F89" s="81">
        <f t="shared" si="10"/>
        <v>0.70499999999999996</v>
      </c>
      <c r="G89" s="73">
        <f t="shared" si="6"/>
        <v>1600</v>
      </c>
      <c r="H89" s="100">
        <f>D89*((7)/100)+D89</f>
        <v>1508.7</v>
      </c>
      <c r="I89" s="91">
        <f t="shared" si="12"/>
        <v>7.0000000000000034E-2</v>
      </c>
      <c r="J89" s="54"/>
      <c r="K89" s="50"/>
      <c r="L89" s="49">
        <f t="shared" si="11"/>
        <v>-1</v>
      </c>
      <c r="M89" s="58"/>
      <c r="N89" s="60" t="s">
        <v>120</v>
      </c>
      <c r="O89" s="18" t="s">
        <v>120</v>
      </c>
      <c r="P89" s="18" t="s">
        <v>120</v>
      </c>
      <c r="Q89" s="18" t="s">
        <v>120</v>
      </c>
      <c r="R89" s="18" t="s">
        <v>120</v>
      </c>
      <c r="S89" s="23">
        <v>4</v>
      </c>
    </row>
    <row r="90" spans="2:19" ht="14.25" x14ac:dyDescent="0.3">
      <c r="B90" s="104"/>
      <c r="C90" s="71" t="s">
        <v>200</v>
      </c>
      <c r="D90" s="72">
        <v>3600</v>
      </c>
      <c r="E90" s="73">
        <v>4200</v>
      </c>
      <c r="F90" s="73">
        <f t="shared" si="10"/>
        <v>0.8571428571428571</v>
      </c>
      <c r="G90" s="73">
        <f t="shared" si="6"/>
        <v>3360</v>
      </c>
      <c r="H90" s="100">
        <f t="shared" si="13"/>
        <v>3780</v>
      </c>
      <c r="I90" s="91">
        <f t="shared" si="12"/>
        <v>0.05</v>
      </c>
      <c r="J90" s="54"/>
      <c r="K90" s="48"/>
      <c r="L90" s="49">
        <f t="shared" si="11"/>
        <v>-1</v>
      </c>
      <c r="M90" s="58"/>
      <c r="N90" s="60" t="s">
        <v>120</v>
      </c>
      <c r="O90" s="18" t="s">
        <v>120</v>
      </c>
      <c r="P90" s="18" t="s">
        <v>120</v>
      </c>
      <c r="Q90" s="18" t="s">
        <v>120</v>
      </c>
      <c r="R90" s="18" t="s">
        <v>120</v>
      </c>
      <c r="S90" s="23" t="s">
        <v>157</v>
      </c>
    </row>
    <row r="91" spans="2:19" ht="14.25" x14ac:dyDescent="0.3">
      <c r="B91" s="104"/>
      <c r="C91" s="75" t="s">
        <v>228</v>
      </c>
      <c r="D91" s="82">
        <v>3015</v>
      </c>
      <c r="E91" s="73">
        <v>3800</v>
      </c>
      <c r="F91" s="73">
        <f t="shared" si="10"/>
        <v>0.79342105263157892</v>
      </c>
      <c r="G91" s="73">
        <f t="shared" si="6"/>
        <v>3040</v>
      </c>
      <c r="H91" s="100">
        <f t="shared" si="13"/>
        <v>3165.75</v>
      </c>
      <c r="I91" s="91">
        <f t="shared" si="12"/>
        <v>0.05</v>
      </c>
      <c r="J91" s="54"/>
      <c r="K91" s="50"/>
      <c r="L91" s="49">
        <f t="shared" si="11"/>
        <v>-1</v>
      </c>
      <c r="M91" s="58"/>
      <c r="N91" s="60"/>
      <c r="O91" s="18"/>
      <c r="P91" s="18"/>
      <c r="Q91" s="18"/>
      <c r="R91" s="18"/>
      <c r="S91" s="23"/>
    </row>
    <row r="92" spans="2:19" ht="14.25" x14ac:dyDescent="0.3">
      <c r="B92" s="104"/>
      <c r="C92" s="71" t="s">
        <v>38</v>
      </c>
      <c r="D92" s="82">
        <v>800</v>
      </c>
      <c r="E92" s="73">
        <v>1000</v>
      </c>
      <c r="F92" s="73">
        <f t="shared" si="10"/>
        <v>0.8</v>
      </c>
      <c r="G92" s="73">
        <f t="shared" si="6"/>
        <v>800</v>
      </c>
      <c r="H92" s="100">
        <f t="shared" si="13"/>
        <v>840</v>
      </c>
      <c r="I92" s="91">
        <f t="shared" si="12"/>
        <v>0.05</v>
      </c>
      <c r="J92" s="54"/>
      <c r="K92" s="50"/>
      <c r="L92" s="49">
        <f t="shared" si="11"/>
        <v>-1</v>
      </c>
      <c r="M92" s="58"/>
      <c r="N92" s="60" t="s">
        <v>120</v>
      </c>
      <c r="O92" s="18" t="s">
        <v>120</v>
      </c>
      <c r="P92" s="18" t="s">
        <v>120</v>
      </c>
      <c r="Q92" s="18" t="s">
        <v>120</v>
      </c>
      <c r="R92" s="18" t="s">
        <v>120</v>
      </c>
      <c r="S92" s="23">
        <v>4</v>
      </c>
    </row>
    <row r="93" spans="2:19" ht="14.25" x14ac:dyDescent="0.3">
      <c r="B93" s="104"/>
      <c r="C93" s="71" t="s">
        <v>42</v>
      </c>
      <c r="D93" s="82">
        <v>1565</v>
      </c>
      <c r="E93" s="73">
        <v>2000</v>
      </c>
      <c r="F93" s="73">
        <f t="shared" si="10"/>
        <v>0.78249999999999997</v>
      </c>
      <c r="G93" s="73">
        <f t="shared" si="6"/>
        <v>1600</v>
      </c>
      <c r="H93" s="100">
        <f t="shared" si="13"/>
        <v>1643.25</v>
      </c>
      <c r="I93" s="91">
        <f t="shared" si="12"/>
        <v>0.05</v>
      </c>
      <c r="J93" s="54"/>
      <c r="K93" s="50"/>
      <c r="L93" s="49">
        <f t="shared" si="11"/>
        <v>-1</v>
      </c>
      <c r="M93" s="58"/>
      <c r="N93" s="60" t="s">
        <v>120</v>
      </c>
      <c r="O93" s="18" t="s">
        <v>120</v>
      </c>
      <c r="P93" s="18" t="s">
        <v>120</v>
      </c>
      <c r="Q93" s="18" t="s">
        <v>120</v>
      </c>
      <c r="R93" s="18" t="s">
        <v>120</v>
      </c>
      <c r="S93" s="23">
        <v>4</v>
      </c>
    </row>
    <row r="94" spans="2:19" ht="14.25" x14ac:dyDescent="0.3">
      <c r="B94" s="104"/>
      <c r="C94" s="75" t="s">
        <v>229</v>
      </c>
      <c r="D94" s="82">
        <v>3420</v>
      </c>
      <c r="E94" s="73">
        <v>4200</v>
      </c>
      <c r="F94" s="73">
        <f t="shared" si="10"/>
        <v>0.81428571428571428</v>
      </c>
      <c r="G94" s="73">
        <f t="shared" si="6"/>
        <v>3360</v>
      </c>
      <c r="H94" s="100">
        <f t="shared" si="13"/>
        <v>3591</v>
      </c>
      <c r="I94" s="91">
        <f t="shared" si="12"/>
        <v>0.05</v>
      </c>
      <c r="J94" s="54"/>
      <c r="K94" s="50"/>
      <c r="L94" s="49">
        <f t="shared" si="11"/>
        <v>-1</v>
      </c>
      <c r="M94" s="58"/>
      <c r="N94" s="60"/>
      <c r="O94" s="18"/>
      <c r="P94" s="18"/>
      <c r="Q94" s="18"/>
      <c r="R94" s="18"/>
      <c r="S94" s="23"/>
    </row>
    <row r="95" spans="2:19" ht="14.25" x14ac:dyDescent="0.3">
      <c r="B95" s="104"/>
      <c r="C95" s="75" t="s">
        <v>226</v>
      </c>
      <c r="D95" s="82">
        <v>1410</v>
      </c>
      <c r="E95" s="73">
        <v>2000</v>
      </c>
      <c r="F95" s="81">
        <f t="shared" si="10"/>
        <v>0.70499999999999996</v>
      </c>
      <c r="G95" s="73">
        <f t="shared" si="6"/>
        <v>1600</v>
      </c>
      <c r="H95" s="100">
        <f>D95*((7)/100)+D95</f>
        <v>1508.7</v>
      </c>
      <c r="I95" s="91">
        <f t="shared" si="12"/>
        <v>7.0000000000000034E-2</v>
      </c>
      <c r="J95" s="54"/>
      <c r="K95" s="50"/>
      <c r="L95" s="49">
        <f t="shared" si="11"/>
        <v>-1</v>
      </c>
      <c r="M95" s="58"/>
      <c r="N95" s="60"/>
      <c r="O95" s="18"/>
      <c r="P95" s="18"/>
      <c r="Q95" s="18"/>
      <c r="R95" s="18"/>
      <c r="S95" s="23"/>
    </row>
    <row r="96" spans="2:19" ht="15" thickBot="1" x14ac:dyDescent="0.35">
      <c r="B96" s="105"/>
      <c r="C96" s="75" t="s">
        <v>227</v>
      </c>
      <c r="D96" s="82">
        <v>2585</v>
      </c>
      <c r="E96" s="73">
        <v>3500</v>
      </c>
      <c r="F96" s="81">
        <f t="shared" si="10"/>
        <v>0.73857142857142855</v>
      </c>
      <c r="G96" s="73">
        <f t="shared" si="6"/>
        <v>2800</v>
      </c>
      <c r="H96" s="100">
        <f>D96*((7)/100)+D96</f>
        <v>2765.95</v>
      </c>
      <c r="I96" s="91">
        <f t="shared" si="12"/>
        <v>6.9999999999999923E-2</v>
      </c>
      <c r="J96" s="54"/>
      <c r="K96" s="50"/>
      <c r="L96" s="49">
        <f t="shared" si="11"/>
        <v>-1</v>
      </c>
      <c r="M96" s="58"/>
      <c r="N96" s="61"/>
      <c r="O96" s="20"/>
      <c r="P96" s="20"/>
      <c r="Q96" s="20"/>
      <c r="R96" s="20"/>
      <c r="S96" s="24"/>
    </row>
    <row r="97" spans="2:19" ht="12.75" customHeight="1" x14ac:dyDescent="0.3">
      <c r="B97" s="103" t="s">
        <v>45</v>
      </c>
      <c r="C97" s="75" t="s">
        <v>232</v>
      </c>
      <c r="D97" s="72">
        <v>2940</v>
      </c>
      <c r="E97" s="73">
        <v>3500</v>
      </c>
      <c r="F97" s="73">
        <f t="shared" si="10"/>
        <v>0.84</v>
      </c>
      <c r="G97" s="73">
        <f t="shared" si="6"/>
        <v>2800</v>
      </c>
      <c r="H97" s="100">
        <f t="shared" si="13"/>
        <v>3087</v>
      </c>
      <c r="I97" s="91">
        <f t="shared" si="12"/>
        <v>0.05</v>
      </c>
      <c r="J97" s="54"/>
      <c r="K97" s="48"/>
      <c r="L97" s="49">
        <f t="shared" si="11"/>
        <v>-1</v>
      </c>
      <c r="M97" s="58"/>
      <c r="N97" s="59"/>
      <c r="O97" s="17"/>
      <c r="P97" s="17"/>
      <c r="Q97" s="17"/>
      <c r="R97" s="17"/>
      <c r="S97" s="22"/>
    </row>
    <row r="98" spans="2:19" ht="14.25" x14ac:dyDescent="0.3">
      <c r="B98" s="104"/>
      <c r="C98" s="75" t="s">
        <v>230</v>
      </c>
      <c r="D98" s="72">
        <v>3470</v>
      </c>
      <c r="E98" s="73">
        <v>4000</v>
      </c>
      <c r="F98" s="73">
        <f t="shared" si="10"/>
        <v>0.86750000000000005</v>
      </c>
      <c r="G98" s="73">
        <f t="shared" si="6"/>
        <v>3200</v>
      </c>
      <c r="H98" s="100">
        <f t="shared" si="13"/>
        <v>3643.5</v>
      </c>
      <c r="I98" s="91">
        <f t="shared" si="12"/>
        <v>0.05</v>
      </c>
      <c r="J98" s="54"/>
      <c r="K98" s="48"/>
      <c r="L98" s="49">
        <f t="shared" si="11"/>
        <v>-1</v>
      </c>
      <c r="M98" s="58"/>
      <c r="N98" s="60"/>
      <c r="O98" s="18"/>
      <c r="P98" s="18"/>
      <c r="Q98" s="18"/>
      <c r="R98" s="18"/>
      <c r="S98" s="23"/>
    </row>
    <row r="99" spans="2:19" ht="14.25" x14ac:dyDescent="0.3">
      <c r="B99" s="104"/>
      <c r="C99" s="75" t="s">
        <v>234</v>
      </c>
      <c r="D99" s="72">
        <v>2900</v>
      </c>
      <c r="E99" s="73">
        <v>3500</v>
      </c>
      <c r="F99" s="73">
        <f t="shared" si="10"/>
        <v>0.82857142857142863</v>
      </c>
      <c r="G99" s="73">
        <f t="shared" si="6"/>
        <v>2800</v>
      </c>
      <c r="H99" s="100">
        <f t="shared" si="13"/>
        <v>3045</v>
      </c>
      <c r="I99" s="91">
        <f t="shared" si="12"/>
        <v>0.05</v>
      </c>
      <c r="J99" s="54"/>
      <c r="K99" s="48"/>
      <c r="L99" s="49">
        <f t="shared" si="11"/>
        <v>-1</v>
      </c>
      <c r="M99" s="58"/>
      <c r="N99" s="60"/>
      <c r="O99" s="18"/>
      <c r="P99" s="18"/>
      <c r="Q99" s="18"/>
      <c r="R99" s="18"/>
      <c r="S99" s="23"/>
    </row>
    <row r="100" spans="2:19" ht="14.25" x14ac:dyDescent="0.3">
      <c r="B100" s="104"/>
      <c r="C100" s="71" t="s">
        <v>48</v>
      </c>
      <c r="D100" s="72">
        <v>2940</v>
      </c>
      <c r="E100" s="73">
        <v>3500</v>
      </c>
      <c r="F100" s="73">
        <f t="shared" si="10"/>
        <v>0.84</v>
      </c>
      <c r="G100" s="73">
        <f t="shared" si="6"/>
        <v>2800</v>
      </c>
      <c r="H100" s="100">
        <f t="shared" si="13"/>
        <v>3087</v>
      </c>
      <c r="I100" s="91">
        <f t="shared" si="12"/>
        <v>0.05</v>
      </c>
      <c r="J100" s="54"/>
      <c r="K100" s="48"/>
      <c r="L100" s="49">
        <f t="shared" si="11"/>
        <v>-1</v>
      </c>
      <c r="M100" s="58"/>
      <c r="N100" s="60" t="s">
        <v>120</v>
      </c>
      <c r="O100" s="18" t="s">
        <v>120</v>
      </c>
      <c r="P100" s="18" t="s">
        <v>120</v>
      </c>
      <c r="Q100" s="18" t="s">
        <v>120</v>
      </c>
      <c r="R100" s="18" t="s">
        <v>120</v>
      </c>
      <c r="S100" s="23">
        <v>4</v>
      </c>
    </row>
    <row r="101" spans="2:19" ht="14.25" x14ac:dyDescent="0.3">
      <c r="B101" s="104"/>
      <c r="C101" s="75" t="s">
        <v>235</v>
      </c>
      <c r="D101" s="72">
        <v>1795</v>
      </c>
      <c r="E101" s="73">
        <v>2300</v>
      </c>
      <c r="F101" s="73">
        <f t="shared" si="10"/>
        <v>0.7804347826086957</v>
      </c>
      <c r="G101" s="73">
        <f t="shared" si="6"/>
        <v>1840</v>
      </c>
      <c r="H101" s="100">
        <f t="shared" si="13"/>
        <v>1884.75</v>
      </c>
      <c r="I101" s="91">
        <f t="shared" si="12"/>
        <v>0.05</v>
      </c>
      <c r="J101" s="54"/>
      <c r="K101" s="48"/>
      <c r="L101" s="49">
        <f t="shared" si="11"/>
        <v>-1</v>
      </c>
      <c r="M101" s="58"/>
      <c r="N101" s="62"/>
      <c r="O101" s="26"/>
      <c r="P101" s="26"/>
      <c r="Q101" s="26"/>
      <c r="R101" s="26"/>
      <c r="S101" s="27"/>
    </row>
    <row r="102" spans="2:19" ht="14.25" x14ac:dyDescent="0.3">
      <c r="B102" s="104"/>
      <c r="C102" s="75" t="s">
        <v>237</v>
      </c>
      <c r="D102" s="72">
        <v>2940</v>
      </c>
      <c r="E102" s="80">
        <v>0</v>
      </c>
      <c r="F102" s="73" t="e">
        <f t="shared" si="10"/>
        <v>#DIV/0!</v>
      </c>
      <c r="G102" s="73">
        <f t="shared" si="6"/>
        <v>0</v>
      </c>
      <c r="H102" s="100">
        <f t="shared" si="13"/>
        <v>3087</v>
      </c>
      <c r="I102" s="91">
        <f t="shared" si="12"/>
        <v>0.05</v>
      </c>
      <c r="J102" s="54"/>
      <c r="K102" s="48"/>
      <c r="L102" s="49">
        <f t="shared" si="11"/>
        <v>-1</v>
      </c>
      <c r="M102" s="58"/>
      <c r="N102" s="62"/>
      <c r="O102" s="26"/>
      <c r="P102" s="26"/>
      <c r="Q102" s="26"/>
      <c r="R102" s="26"/>
      <c r="S102" s="27"/>
    </row>
    <row r="103" spans="2:19" ht="14.25" x14ac:dyDescent="0.3">
      <c r="B103" s="104"/>
      <c r="C103" s="71" t="s">
        <v>47</v>
      </c>
      <c r="D103" s="72">
        <v>1850</v>
      </c>
      <c r="E103" s="73">
        <v>2500</v>
      </c>
      <c r="F103" s="81">
        <f t="shared" si="10"/>
        <v>0.74</v>
      </c>
      <c r="G103" s="73">
        <f t="shared" si="6"/>
        <v>2000</v>
      </c>
      <c r="H103" s="100">
        <f>D103*((7)/100)+D103</f>
        <v>1979.5</v>
      </c>
      <c r="I103" s="91">
        <f t="shared" si="12"/>
        <v>7.0000000000000007E-2</v>
      </c>
      <c r="J103" s="54"/>
      <c r="K103" s="48"/>
      <c r="L103" s="49">
        <f t="shared" si="11"/>
        <v>-1</v>
      </c>
      <c r="M103" s="58"/>
      <c r="N103" s="62" t="s">
        <v>120</v>
      </c>
      <c r="O103" s="26" t="s">
        <v>120</v>
      </c>
      <c r="P103" s="26" t="s">
        <v>120</v>
      </c>
      <c r="Q103" s="26" t="s">
        <v>120</v>
      </c>
      <c r="R103" s="26" t="s">
        <v>120</v>
      </c>
      <c r="S103" s="27" t="s">
        <v>121</v>
      </c>
    </row>
    <row r="104" spans="2:19" ht="14.25" x14ac:dyDescent="0.3">
      <c r="B104" s="104"/>
      <c r="C104" s="71" t="s">
        <v>118</v>
      </c>
      <c r="D104" s="72">
        <v>3150</v>
      </c>
      <c r="E104" s="73">
        <v>3500</v>
      </c>
      <c r="F104" s="77">
        <f t="shared" si="10"/>
        <v>0.9</v>
      </c>
      <c r="G104" s="73">
        <f t="shared" si="6"/>
        <v>2800</v>
      </c>
      <c r="H104" s="100">
        <f t="shared" si="13"/>
        <v>3307.5</v>
      </c>
      <c r="I104" s="91">
        <f t="shared" si="12"/>
        <v>0.05</v>
      </c>
      <c r="J104" s="54"/>
      <c r="K104" s="48"/>
      <c r="L104" s="49">
        <f t="shared" si="11"/>
        <v>-1</v>
      </c>
      <c r="M104" s="58"/>
      <c r="N104" s="62" t="s">
        <v>120</v>
      </c>
      <c r="O104" s="26" t="s">
        <v>120</v>
      </c>
      <c r="P104" s="26" t="s">
        <v>120</v>
      </c>
      <c r="Q104" s="26" t="s">
        <v>120</v>
      </c>
      <c r="R104" s="26" t="s">
        <v>120</v>
      </c>
      <c r="S104" s="27">
        <v>1</v>
      </c>
    </row>
    <row r="105" spans="2:19" ht="14.25" x14ac:dyDescent="0.3">
      <c r="B105" s="104"/>
      <c r="C105" s="71" t="s">
        <v>130</v>
      </c>
      <c r="D105" s="72">
        <v>2240</v>
      </c>
      <c r="E105" s="73">
        <v>2500</v>
      </c>
      <c r="F105" s="77">
        <f t="shared" si="10"/>
        <v>0.89600000000000002</v>
      </c>
      <c r="G105" s="73">
        <f t="shared" si="6"/>
        <v>2000</v>
      </c>
      <c r="H105" s="100">
        <f t="shared" si="13"/>
        <v>2352</v>
      </c>
      <c r="I105" s="91">
        <f t="shared" si="12"/>
        <v>0.05</v>
      </c>
      <c r="J105" s="54"/>
      <c r="K105" s="48"/>
      <c r="L105" s="49">
        <f t="shared" si="11"/>
        <v>-1</v>
      </c>
      <c r="M105" s="58"/>
      <c r="N105" s="62" t="s">
        <v>120</v>
      </c>
      <c r="O105" s="26" t="s">
        <v>120</v>
      </c>
      <c r="P105" s="26" t="s">
        <v>120</v>
      </c>
      <c r="Q105" s="26" t="s">
        <v>120</v>
      </c>
      <c r="R105" s="26" t="s">
        <v>120</v>
      </c>
      <c r="S105" s="27">
        <v>1</v>
      </c>
    </row>
    <row r="106" spans="2:19" ht="14.25" x14ac:dyDescent="0.3">
      <c r="B106" s="104"/>
      <c r="C106" s="75" t="s">
        <v>236</v>
      </c>
      <c r="D106" s="72">
        <v>2635</v>
      </c>
      <c r="E106" s="73">
        <v>3000</v>
      </c>
      <c r="F106" s="73">
        <f t="shared" si="10"/>
        <v>0.8783333333333333</v>
      </c>
      <c r="G106" s="73">
        <f t="shared" si="6"/>
        <v>2400</v>
      </c>
      <c r="H106" s="100">
        <f t="shared" si="13"/>
        <v>2766.75</v>
      </c>
      <c r="I106" s="91">
        <f t="shared" si="12"/>
        <v>0.05</v>
      </c>
      <c r="J106" s="54"/>
      <c r="K106" s="48"/>
      <c r="L106" s="49">
        <f t="shared" si="11"/>
        <v>-1</v>
      </c>
      <c r="M106" s="58"/>
      <c r="N106" s="62"/>
      <c r="O106" s="26"/>
      <c r="P106" s="26"/>
      <c r="Q106" s="26"/>
      <c r="R106" s="26"/>
      <c r="S106" s="27"/>
    </row>
    <row r="107" spans="2:19" ht="14.25" x14ac:dyDescent="0.3">
      <c r="B107" s="104"/>
      <c r="C107" s="75" t="s">
        <v>201</v>
      </c>
      <c r="D107" s="72">
        <v>2970</v>
      </c>
      <c r="E107" s="73">
        <v>3500</v>
      </c>
      <c r="F107" s="73">
        <f t="shared" si="10"/>
        <v>0.84857142857142853</v>
      </c>
      <c r="G107" s="73">
        <f t="shared" si="6"/>
        <v>2800</v>
      </c>
      <c r="H107" s="100">
        <f t="shared" si="13"/>
        <v>3118.5</v>
      </c>
      <c r="I107" s="91">
        <f t="shared" si="12"/>
        <v>0.05</v>
      </c>
      <c r="J107" s="54"/>
      <c r="K107" s="48"/>
      <c r="L107" s="49">
        <f t="shared" si="11"/>
        <v>-1</v>
      </c>
      <c r="M107" s="58"/>
      <c r="N107" s="62" t="s">
        <v>120</v>
      </c>
      <c r="O107" s="26" t="s">
        <v>120</v>
      </c>
      <c r="P107" s="26" t="s">
        <v>120</v>
      </c>
      <c r="Q107" s="26" t="s">
        <v>120</v>
      </c>
      <c r="R107" s="26" t="s">
        <v>120</v>
      </c>
      <c r="S107" s="27">
        <v>1</v>
      </c>
    </row>
    <row r="108" spans="2:19" ht="14.25" x14ac:dyDescent="0.3">
      <c r="B108" s="104"/>
      <c r="C108" s="75" t="s">
        <v>155</v>
      </c>
      <c r="D108" s="72">
        <v>2940</v>
      </c>
      <c r="E108" s="73">
        <v>3500</v>
      </c>
      <c r="F108" s="73">
        <f t="shared" si="10"/>
        <v>0.84</v>
      </c>
      <c r="G108" s="73">
        <f t="shared" si="6"/>
        <v>2800</v>
      </c>
      <c r="H108" s="100">
        <f t="shared" si="13"/>
        <v>3087</v>
      </c>
      <c r="I108" s="91">
        <f t="shared" si="12"/>
        <v>0.05</v>
      </c>
      <c r="J108" s="54"/>
      <c r="K108" s="48"/>
      <c r="L108" s="49">
        <f t="shared" si="11"/>
        <v>-1</v>
      </c>
      <c r="M108" s="58"/>
      <c r="N108" s="62" t="s">
        <v>120</v>
      </c>
      <c r="O108" s="26" t="s">
        <v>120</v>
      </c>
      <c r="P108" s="26" t="s">
        <v>120</v>
      </c>
      <c r="Q108" s="26" t="s">
        <v>120</v>
      </c>
      <c r="R108" s="26" t="s">
        <v>120</v>
      </c>
      <c r="S108" s="27">
        <v>4</v>
      </c>
    </row>
    <row r="109" spans="2:19" ht="14.25" x14ac:dyDescent="0.3">
      <c r="B109" s="104"/>
      <c r="C109" s="71" t="s">
        <v>46</v>
      </c>
      <c r="D109" s="72">
        <v>1795</v>
      </c>
      <c r="E109" s="73">
        <v>2300</v>
      </c>
      <c r="F109" s="73">
        <f t="shared" si="10"/>
        <v>0.7804347826086957</v>
      </c>
      <c r="G109" s="73">
        <f t="shared" si="6"/>
        <v>1840</v>
      </c>
      <c r="H109" s="100">
        <f t="shared" si="13"/>
        <v>1884.75</v>
      </c>
      <c r="I109" s="91">
        <f t="shared" si="12"/>
        <v>0.05</v>
      </c>
      <c r="J109" s="54"/>
      <c r="K109" s="48"/>
      <c r="L109" s="49">
        <f t="shared" si="11"/>
        <v>-1</v>
      </c>
      <c r="M109" s="58"/>
      <c r="N109" s="62" t="s">
        <v>120</v>
      </c>
      <c r="O109" s="26" t="s">
        <v>120</v>
      </c>
      <c r="P109" s="26" t="s">
        <v>120</v>
      </c>
      <c r="Q109" s="26" t="s">
        <v>120</v>
      </c>
      <c r="R109" s="26" t="s">
        <v>120</v>
      </c>
      <c r="S109" s="27" t="s">
        <v>126</v>
      </c>
    </row>
    <row r="110" spans="2:19" ht="14.25" x14ac:dyDescent="0.3">
      <c r="B110" s="104"/>
      <c r="C110" s="75" t="s">
        <v>231</v>
      </c>
      <c r="D110" s="72">
        <v>2970</v>
      </c>
      <c r="E110" s="73">
        <v>3500</v>
      </c>
      <c r="F110" s="73">
        <f t="shared" si="10"/>
        <v>0.84857142857142853</v>
      </c>
      <c r="G110" s="73">
        <f t="shared" si="6"/>
        <v>2800</v>
      </c>
      <c r="H110" s="100">
        <f t="shared" si="13"/>
        <v>3118.5</v>
      </c>
      <c r="I110" s="91">
        <f t="shared" si="12"/>
        <v>0.05</v>
      </c>
      <c r="J110" s="54"/>
      <c r="K110" s="48"/>
      <c r="L110" s="49">
        <f t="shared" si="11"/>
        <v>-1</v>
      </c>
      <c r="M110" s="58"/>
      <c r="N110" s="62"/>
      <c r="O110" s="26"/>
      <c r="P110" s="26"/>
      <c r="Q110" s="26"/>
      <c r="R110" s="26"/>
      <c r="S110" s="27"/>
    </row>
    <row r="111" spans="2:19" ht="14.25" x14ac:dyDescent="0.3">
      <c r="B111" s="104"/>
      <c r="C111" s="75" t="s">
        <v>49</v>
      </c>
      <c r="D111" s="72">
        <v>1850</v>
      </c>
      <c r="E111" s="73">
        <v>2500</v>
      </c>
      <c r="F111" s="81">
        <f t="shared" si="10"/>
        <v>0.74</v>
      </c>
      <c r="G111" s="73">
        <f t="shared" si="6"/>
        <v>2000</v>
      </c>
      <c r="H111" s="100">
        <f>D111*((7)/100)+D111</f>
        <v>1979.5</v>
      </c>
      <c r="I111" s="91">
        <f t="shared" si="12"/>
        <v>7.0000000000000007E-2</v>
      </c>
      <c r="J111" s="54"/>
      <c r="K111" s="48"/>
      <c r="L111" s="49">
        <f t="shared" si="11"/>
        <v>-1</v>
      </c>
      <c r="M111" s="58"/>
      <c r="N111" s="62" t="s">
        <v>120</v>
      </c>
      <c r="O111" s="26" t="s">
        <v>120</v>
      </c>
      <c r="P111" s="26" t="s">
        <v>120</v>
      </c>
      <c r="Q111" s="26" t="s">
        <v>120</v>
      </c>
      <c r="R111" s="26" t="s">
        <v>120</v>
      </c>
      <c r="S111" s="27" t="s">
        <v>166</v>
      </c>
    </row>
    <row r="112" spans="2:19" ht="14.25" x14ac:dyDescent="0.3">
      <c r="B112" s="104"/>
      <c r="C112" s="75" t="s">
        <v>233</v>
      </c>
      <c r="D112" s="72">
        <v>3370</v>
      </c>
      <c r="E112" s="73">
        <v>4000</v>
      </c>
      <c r="F112" s="73">
        <f t="shared" si="10"/>
        <v>0.84250000000000003</v>
      </c>
      <c r="G112" s="73">
        <f t="shared" si="6"/>
        <v>3200</v>
      </c>
      <c r="H112" s="100">
        <f t="shared" si="13"/>
        <v>3538.5</v>
      </c>
      <c r="I112" s="91">
        <f t="shared" si="12"/>
        <v>0.05</v>
      </c>
      <c r="J112" s="54"/>
      <c r="K112" s="48"/>
      <c r="L112" s="49">
        <f t="shared" si="11"/>
        <v>-1</v>
      </c>
      <c r="M112" s="58"/>
      <c r="N112" s="62"/>
      <c r="O112" s="26"/>
      <c r="P112" s="26"/>
      <c r="Q112" s="26"/>
      <c r="R112" s="26"/>
      <c r="S112" s="27"/>
    </row>
    <row r="113" spans="2:19" ht="15" thickBot="1" x14ac:dyDescent="0.35">
      <c r="B113" s="105"/>
      <c r="C113" s="71" t="s">
        <v>169</v>
      </c>
      <c r="D113" s="72">
        <v>3425</v>
      </c>
      <c r="E113" s="73">
        <v>3500</v>
      </c>
      <c r="F113" s="73">
        <f t="shared" si="10"/>
        <v>0.97857142857142854</v>
      </c>
      <c r="G113" s="73">
        <f t="shared" si="6"/>
        <v>2800</v>
      </c>
      <c r="H113" s="100">
        <f t="shared" si="13"/>
        <v>3596.25</v>
      </c>
      <c r="I113" s="91">
        <f t="shared" si="12"/>
        <v>0.05</v>
      </c>
      <c r="J113" s="54"/>
      <c r="K113" s="48"/>
      <c r="L113" s="49">
        <f t="shared" si="11"/>
        <v>-1</v>
      </c>
      <c r="M113" s="58"/>
      <c r="N113" s="61" t="s">
        <v>120</v>
      </c>
      <c r="O113" s="20" t="s">
        <v>120</v>
      </c>
      <c r="P113" s="20" t="s">
        <v>120</v>
      </c>
      <c r="Q113" s="20" t="s">
        <v>120</v>
      </c>
      <c r="R113" s="20" t="s">
        <v>120</v>
      </c>
      <c r="S113" s="24">
        <v>1</v>
      </c>
    </row>
    <row r="114" spans="2:19" ht="12.75" customHeight="1" x14ac:dyDescent="0.3">
      <c r="B114" s="103" t="s">
        <v>50</v>
      </c>
      <c r="C114" s="71" t="s">
        <v>51</v>
      </c>
      <c r="D114" s="82">
        <v>1965</v>
      </c>
      <c r="E114" s="73">
        <v>2500</v>
      </c>
      <c r="F114" s="73">
        <f t="shared" si="10"/>
        <v>0.78600000000000003</v>
      </c>
      <c r="G114" s="73">
        <f t="shared" si="6"/>
        <v>2000</v>
      </c>
      <c r="H114" s="100">
        <f t="shared" si="13"/>
        <v>2063.25</v>
      </c>
      <c r="I114" s="91">
        <f t="shared" si="12"/>
        <v>0.05</v>
      </c>
      <c r="J114" s="54"/>
      <c r="K114" s="50"/>
      <c r="L114" s="49">
        <f t="shared" si="11"/>
        <v>-1</v>
      </c>
      <c r="M114" s="58"/>
      <c r="N114" s="63" t="s">
        <v>120</v>
      </c>
      <c r="O114" s="28" t="s">
        <v>120</v>
      </c>
      <c r="P114" s="28" t="s">
        <v>120</v>
      </c>
      <c r="Q114" s="28" t="s">
        <v>120</v>
      </c>
      <c r="R114" s="28" t="s">
        <v>120</v>
      </c>
      <c r="S114" s="29">
        <v>4</v>
      </c>
    </row>
    <row r="115" spans="2:19" ht="12.75" customHeight="1" x14ac:dyDescent="0.3">
      <c r="B115" s="104"/>
      <c r="C115" s="75" t="s">
        <v>239</v>
      </c>
      <c r="D115" s="82">
        <v>3100</v>
      </c>
      <c r="E115" s="73">
        <v>3500</v>
      </c>
      <c r="F115" s="73">
        <f t="shared" si="10"/>
        <v>0.88571428571428568</v>
      </c>
      <c r="G115" s="73">
        <f t="shared" si="6"/>
        <v>2800</v>
      </c>
      <c r="H115" s="100">
        <f t="shared" si="13"/>
        <v>3255</v>
      </c>
      <c r="I115" s="91">
        <f t="shared" si="12"/>
        <v>0.05</v>
      </c>
      <c r="J115" s="54"/>
      <c r="K115" s="50"/>
      <c r="L115" s="49">
        <f t="shared" si="11"/>
        <v>-1</v>
      </c>
      <c r="M115" s="58"/>
      <c r="N115" s="63"/>
      <c r="O115" s="28"/>
      <c r="P115" s="28"/>
      <c r="Q115" s="28"/>
      <c r="R115" s="28"/>
      <c r="S115" s="29"/>
    </row>
    <row r="116" spans="2:19" ht="12.75" customHeight="1" x14ac:dyDescent="0.3">
      <c r="B116" s="104"/>
      <c r="C116" s="75" t="s">
        <v>240</v>
      </c>
      <c r="D116" s="82">
        <v>1200</v>
      </c>
      <c r="E116" s="73">
        <v>1500</v>
      </c>
      <c r="F116" s="73">
        <f t="shared" si="10"/>
        <v>0.8</v>
      </c>
      <c r="G116" s="73">
        <f t="shared" si="6"/>
        <v>1200</v>
      </c>
      <c r="H116" s="100">
        <f t="shared" si="13"/>
        <v>1260</v>
      </c>
      <c r="I116" s="91">
        <f t="shared" si="12"/>
        <v>0.05</v>
      </c>
      <c r="J116" s="54"/>
      <c r="K116" s="50"/>
      <c r="L116" s="49">
        <f t="shared" si="11"/>
        <v>-1</v>
      </c>
      <c r="M116" s="58"/>
      <c r="N116" s="63"/>
      <c r="O116" s="28"/>
      <c r="P116" s="28"/>
      <c r="Q116" s="28"/>
      <c r="R116" s="28"/>
      <c r="S116" s="29"/>
    </row>
    <row r="117" spans="2:19" ht="12.75" customHeight="1" x14ac:dyDescent="0.3">
      <c r="B117" s="104"/>
      <c r="C117" s="71" t="s">
        <v>53</v>
      </c>
      <c r="D117" s="82">
        <v>2800</v>
      </c>
      <c r="E117" s="73">
        <v>3500</v>
      </c>
      <c r="F117" s="73">
        <f t="shared" si="10"/>
        <v>0.8</v>
      </c>
      <c r="G117" s="73">
        <f t="shared" si="6"/>
        <v>2800</v>
      </c>
      <c r="H117" s="100">
        <f t="shared" si="13"/>
        <v>2940</v>
      </c>
      <c r="I117" s="91">
        <f t="shared" si="12"/>
        <v>0.05</v>
      </c>
      <c r="J117" s="54"/>
      <c r="K117" s="50"/>
      <c r="L117" s="49">
        <f t="shared" si="11"/>
        <v>-1</v>
      </c>
      <c r="M117" s="58"/>
      <c r="N117" s="63" t="s">
        <v>120</v>
      </c>
      <c r="O117" s="28" t="s">
        <v>120</v>
      </c>
      <c r="P117" s="28" t="s">
        <v>120</v>
      </c>
      <c r="Q117" s="28" t="s">
        <v>120</v>
      </c>
      <c r="R117" s="28" t="s">
        <v>120</v>
      </c>
      <c r="S117" s="29">
        <v>4</v>
      </c>
    </row>
    <row r="118" spans="2:19" ht="12.75" customHeight="1" x14ac:dyDescent="0.3">
      <c r="B118" s="104"/>
      <c r="C118" s="71" t="s">
        <v>52</v>
      </c>
      <c r="D118" s="82">
        <v>1850</v>
      </c>
      <c r="E118" s="73">
        <v>2500</v>
      </c>
      <c r="F118" s="81">
        <f t="shared" si="10"/>
        <v>0.74</v>
      </c>
      <c r="G118" s="73">
        <f t="shared" ref="G118:G181" si="14">E118*0.8</f>
        <v>2000</v>
      </c>
      <c r="H118" s="100">
        <f>D118*((7)/100)+D118</f>
        <v>1979.5</v>
      </c>
      <c r="I118" s="91">
        <f t="shared" si="12"/>
        <v>7.0000000000000007E-2</v>
      </c>
      <c r="J118" s="54"/>
      <c r="K118" s="50"/>
      <c r="L118" s="49">
        <f t="shared" si="11"/>
        <v>-1</v>
      </c>
      <c r="M118" s="58"/>
      <c r="N118" s="63" t="s">
        <v>120</v>
      </c>
      <c r="O118" s="28" t="s">
        <v>120</v>
      </c>
      <c r="P118" s="28" t="s">
        <v>120</v>
      </c>
      <c r="Q118" s="28" t="s">
        <v>120</v>
      </c>
      <c r="R118" s="28" t="s">
        <v>120</v>
      </c>
      <c r="S118" s="29" t="s">
        <v>167</v>
      </c>
    </row>
    <row r="119" spans="2:19" ht="12.75" customHeight="1" x14ac:dyDescent="0.3">
      <c r="B119" s="104"/>
      <c r="C119" s="75" t="s">
        <v>242</v>
      </c>
      <c r="D119" s="82">
        <v>1180</v>
      </c>
      <c r="E119" s="73">
        <v>1500</v>
      </c>
      <c r="F119" s="73">
        <f t="shared" si="10"/>
        <v>0.78666666666666663</v>
      </c>
      <c r="G119" s="73">
        <f t="shared" si="14"/>
        <v>1200</v>
      </c>
      <c r="H119" s="100">
        <f t="shared" si="13"/>
        <v>1239</v>
      </c>
      <c r="I119" s="91">
        <f t="shared" si="12"/>
        <v>0.05</v>
      </c>
      <c r="J119" s="54"/>
      <c r="K119" s="50"/>
      <c r="L119" s="49">
        <f t="shared" si="11"/>
        <v>-1</v>
      </c>
      <c r="M119" s="58"/>
      <c r="N119" s="63"/>
      <c r="O119" s="28"/>
      <c r="P119" s="28"/>
      <c r="Q119" s="28"/>
      <c r="R119" s="28"/>
      <c r="S119" s="29"/>
    </row>
    <row r="120" spans="2:19" ht="14.25" x14ac:dyDescent="0.3">
      <c r="B120" s="104"/>
      <c r="C120" s="75" t="s">
        <v>181</v>
      </c>
      <c r="D120" s="82">
        <v>2830</v>
      </c>
      <c r="E120" s="73">
        <v>3000</v>
      </c>
      <c r="F120" s="73">
        <f t="shared" si="10"/>
        <v>0.94333333333333336</v>
      </c>
      <c r="G120" s="73">
        <f t="shared" si="14"/>
        <v>2400</v>
      </c>
      <c r="H120" s="100">
        <f t="shared" si="13"/>
        <v>2971.5</v>
      </c>
      <c r="I120" s="91">
        <f t="shared" si="12"/>
        <v>0.05</v>
      </c>
      <c r="J120" s="54"/>
      <c r="K120" s="50"/>
      <c r="L120" s="49">
        <f t="shared" si="11"/>
        <v>-1</v>
      </c>
      <c r="M120" s="58"/>
      <c r="N120" s="60" t="s">
        <v>120</v>
      </c>
      <c r="O120" s="18" t="s">
        <v>120</v>
      </c>
      <c r="P120" s="18" t="s">
        <v>120</v>
      </c>
      <c r="Q120" s="18" t="s">
        <v>120</v>
      </c>
      <c r="R120" s="18" t="s">
        <v>120</v>
      </c>
      <c r="S120" s="23">
        <v>2</v>
      </c>
    </row>
    <row r="121" spans="2:19" ht="12.75" customHeight="1" x14ac:dyDescent="0.3">
      <c r="B121" s="104"/>
      <c r="C121" s="75" t="s">
        <v>241</v>
      </c>
      <c r="D121" s="82">
        <v>3840</v>
      </c>
      <c r="E121" s="73">
        <v>4000</v>
      </c>
      <c r="F121" s="73">
        <f t="shared" si="10"/>
        <v>0.96</v>
      </c>
      <c r="G121" s="73">
        <f t="shared" si="14"/>
        <v>3200</v>
      </c>
      <c r="H121" s="100">
        <f t="shared" si="13"/>
        <v>4032</v>
      </c>
      <c r="I121" s="91">
        <f t="shared" si="12"/>
        <v>0.05</v>
      </c>
      <c r="J121" s="54"/>
      <c r="K121" s="50"/>
      <c r="L121" s="49">
        <f t="shared" si="11"/>
        <v>-1</v>
      </c>
      <c r="M121" s="58"/>
      <c r="N121" s="62"/>
      <c r="O121" s="26"/>
      <c r="P121" s="26"/>
      <c r="Q121" s="26"/>
      <c r="R121" s="26"/>
      <c r="S121" s="27"/>
    </row>
    <row r="122" spans="2:19" ht="12.75" customHeight="1" thickBot="1" x14ac:dyDescent="0.35">
      <c r="B122" s="105"/>
      <c r="C122" s="75" t="s">
        <v>238</v>
      </c>
      <c r="D122" s="82">
        <v>1850</v>
      </c>
      <c r="E122" s="73">
        <v>2500</v>
      </c>
      <c r="F122" s="81">
        <f t="shared" si="10"/>
        <v>0.74</v>
      </c>
      <c r="G122" s="73">
        <f t="shared" si="14"/>
        <v>2000</v>
      </c>
      <c r="H122" s="100">
        <f>D122*((7)/100)+D122</f>
        <v>1979.5</v>
      </c>
      <c r="I122" s="91">
        <f t="shared" si="12"/>
        <v>7.0000000000000007E-2</v>
      </c>
      <c r="J122" s="54"/>
      <c r="K122" s="50"/>
      <c r="L122" s="49">
        <f t="shared" si="11"/>
        <v>-1</v>
      </c>
      <c r="M122" s="58"/>
      <c r="N122" s="65"/>
      <c r="O122" s="37"/>
      <c r="P122" s="37"/>
      <c r="Q122" s="37"/>
      <c r="R122" s="37"/>
      <c r="S122" s="38"/>
    </row>
    <row r="123" spans="2:19" ht="14.25" x14ac:dyDescent="0.3">
      <c r="B123" s="103" t="s">
        <v>54</v>
      </c>
      <c r="C123" s="71" t="s">
        <v>55</v>
      </c>
      <c r="D123" s="72">
        <v>1745</v>
      </c>
      <c r="E123" s="80">
        <v>0</v>
      </c>
      <c r="F123" s="73" t="e">
        <f t="shared" si="10"/>
        <v>#DIV/0!</v>
      </c>
      <c r="G123" s="73">
        <f t="shared" si="14"/>
        <v>0</v>
      </c>
      <c r="H123" s="100">
        <f t="shared" si="13"/>
        <v>1832.25</v>
      </c>
      <c r="I123" s="91">
        <f t="shared" si="12"/>
        <v>0.05</v>
      </c>
      <c r="J123" s="54"/>
      <c r="K123" s="48"/>
      <c r="L123" s="49">
        <f t="shared" si="11"/>
        <v>-1</v>
      </c>
      <c r="M123" s="58"/>
      <c r="N123" s="59" t="s">
        <v>120</v>
      </c>
      <c r="O123" s="17" t="s">
        <v>120</v>
      </c>
      <c r="P123" s="17" t="s">
        <v>120</v>
      </c>
      <c r="Q123" s="17" t="s">
        <v>120</v>
      </c>
      <c r="R123" s="17" t="s">
        <v>120</v>
      </c>
      <c r="S123" s="22">
        <v>4</v>
      </c>
    </row>
    <row r="124" spans="2:19" ht="14.25" x14ac:dyDescent="0.3">
      <c r="B124" s="115"/>
      <c r="C124" s="75" t="s">
        <v>243</v>
      </c>
      <c r="D124" s="72">
        <v>4095</v>
      </c>
      <c r="E124" s="73">
        <v>4500</v>
      </c>
      <c r="F124" s="73">
        <f t="shared" si="10"/>
        <v>0.91</v>
      </c>
      <c r="G124" s="73">
        <f t="shared" si="14"/>
        <v>3600</v>
      </c>
      <c r="H124" s="100">
        <f t="shared" si="13"/>
        <v>4299.75</v>
      </c>
      <c r="I124" s="91">
        <f t="shared" si="12"/>
        <v>0.05</v>
      </c>
      <c r="J124" s="54"/>
      <c r="K124" s="48"/>
      <c r="L124" s="49">
        <f t="shared" si="11"/>
        <v>-1</v>
      </c>
      <c r="M124" s="58"/>
      <c r="N124" s="60" t="s">
        <v>120</v>
      </c>
      <c r="O124" s="18" t="s">
        <v>120</v>
      </c>
      <c r="P124" s="18" t="s">
        <v>120</v>
      </c>
      <c r="Q124" s="18" t="s">
        <v>120</v>
      </c>
      <c r="R124" s="18" t="s">
        <v>120</v>
      </c>
      <c r="S124" s="23">
        <v>3</v>
      </c>
    </row>
    <row r="125" spans="2:19" ht="14.25" x14ac:dyDescent="0.3">
      <c r="B125" s="115"/>
      <c r="C125" s="75" t="s">
        <v>78</v>
      </c>
      <c r="D125" s="72">
        <v>1600</v>
      </c>
      <c r="E125" s="73">
        <v>2500</v>
      </c>
      <c r="F125" s="79">
        <f t="shared" si="10"/>
        <v>0.64</v>
      </c>
      <c r="G125" s="73">
        <f t="shared" si="14"/>
        <v>2000</v>
      </c>
      <c r="H125" s="100">
        <f>D125*((8)/100)+D125</f>
        <v>1728</v>
      </c>
      <c r="I125" s="91">
        <f t="shared" si="12"/>
        <v>0.08</v>
      </c>
      <c r="J125" s="54"/>
      <c r="K125" s="48"/>
      <c r="L125" s="49">
        <f t="shared" si="11"/>
        <v>-1</v>
      </c>
      <c r="M125" s="58"/>
      <c r="N125" s="60" t="s">
        <v>120</v>
      </c>
      <c r="O125" s="18" t="s">
        <v>120</v>
      </c>
      <c r="P125" s="18" t="s">
        <v>120</v>
      </c>
      <c r="Q125" s="18" t="s">
        <v>120</v>
      </c>
      <c r="R125" s="18" t="s">
        <v>120</v>
      </c>
      <c r="S125" s="23">
        <v>4</v>
      </c>
    </row>
    <row r="126" spans="2:19" ht="14.25" x14ac:dyDescent="0.3">
      <c r="B126" s="115"/>
      <c r="C126" s="71" t="s">
        <v>114</v>
      </c>
      <c r="D126" s="72">
        <v>3310</v>
      </c>
      <c r="E126" s="73">
        <v>4000</v>
      </c>
      <c r="F126" s="73">
        <f t="shared" si="10"/>
        <v>0.82750000000000001</v>
      </c>
      <c r="G126" s="73">
        <f t="shared" si="14"/>
        <v>3200</v>
      </c>
      <c r="H126" s="100">
        <f t="shared" si="13"/>
        <v>3475.5</v>
      </c>
      <c r="I126" s="91">
        <f t="shared" si="12"/>
        <v>0.05</v>
      </c>
      <c r="J126" s="54"/>
      <c r="K126" s="48"/>
      <c r="L126" s="49">
        <f t="shared" si="11"/>
        <v>-1</v>
      </c>
      <c r="M126" s="58"/>
      <c r="N126" s="60" t="s">
        <v>120</v>
      </c>
      <c r="O126" s="18" t="s">
        <v>120</v>
      </c>
      <c r="P126" s="18" t="s">
        <v>120</v>
      </c>
      <c r="Q126" s="18" t="s">
        <v>120</v>
      </c>
      <c r="R126" s="18" t="s">
        <v>120</v>
      </c>
      <c r="S126" s="23">
        <v>1</v>
      </c>
    </row>
    <row r="127" spans="2:19" ht="14.25" x14ac:dyDescent="0.3">
      <c r="B127" s="115"/>
      <c r="C127" s="71" t="s">
        <v>127</v>
      </c>
      <c r="D127" s="72">
        <v>850</v>
      </c>
      <c r="E127" s="73">
        <v>1500</v>
      </c>
      <c r="F127" s="79">
        <f t="shared" si="10"/>
        <v>0.56666666666666665</v>
      </c>
      <c r="G127" s="73">
        <f t="shared" si="14"/>
        <v>1200</v>
      </c>
      <c r="H127" s="100">
        <f>D127*((10)/100)+D127</f>
        <v>935</v>
      </c>
      <c r="I127" s="91">
        <f t="shared" si="12"/>
        <v>0.1</v>
      </c>
      <c r="J127" s="54"/>
      <c r="K127" s="48"/>
      <c r="L127" s="49">
        <f t="shared" si="11"/>
        <v>-1</v>
      </c>
      <c r="M127" s="58"/>
      <c r="N127" s="60" t="s">
        <v>120</v>
      </c>
      <c r="O127" s="18"/>
      <c r="P127" s="18" t="s">
        <v>120</v>
      </c>
      <c r="Q127" s="18" t="s">
        <v>120</v>
      </c>
      <c r="R127" s="18" t="s">
        <v>120</v>
      </c>
      <c r="S127" s="23" t="s">
        <v>197</v>
      </c>
    </row>
    <row r="128" spans="2:19" ht="14.25" x14ac:dyDescent="0.3">
      <c r="B128" s="115"/>
      <c r="C128" s="71" t="s">
        <v>115</v>
      </c>
      <c r="D128" s="72">
        <v>3650</v>
      </c>
      <c r="E128" s="73">
        <v>4000</v>
      </c>
      <c r="F128" s="73">
        <f t="shared" si="10"/>
        <v>0.91249999999999998</v>
      </c>
      <c r="G128" s="73">
        <f t="shared" si="14"/>
        <v>3200</v>
      </c>
      <c r="H128" s="100">
        <f t="shared" si="13"/>
        <v>3832.5</v>
      </c>
      <c r="I128" s="91">
        <f t="shared" si="12"/>
        <v>0.05</v>
      </c>
      <c r="J128" s="54"/>
      <c r="K128" s="48"/>
      <c r="L128" s="49">
        <f t="shared" si="11"/>
        <v>-1</v>
      </c>
      <c r="M128" s="58"/>
      <c r="N128" s="60" t="s">
        <v>120</v>
      </c>
      <c r="O128" s="18" t="s">
        <v>120</v>
      </c>
      <c r="P128" s="18" t="s">
        <v>120</v>
      </c>
      <c r="Q128" s="18" t="s">
        <v>120</v>
      </c>
      <c r="R128" s="18" t="s">
        <v>120</v>
      </c>
      <c r="S128" s="23">
        <v>1</v>
      </c>
    </row>
    <row r="129" spans="2:19" ht="14.25" x14ac:dyDescent="0.3">
      <c r="B129" s="115"/>
      <c r="C129" s="71" t="s">
        <v>56</v>
      </c>
      <c r="D129" s="72">
        <v>3030</v>
      </c>
      <c r="E129" s="73">
        <v>4000</v>
      </c>
      <c r="F129" s="81">
        <f t="shared" si="10"/>
        <v>0.75749999999999995</v>
      </c>
      <c r="G129" s="73">
        <f t="shared" si="14"/>
        <v>3200</v>
      </c>
      <c r="H129" s="100">
        <f>D129*((7)/100)+D129</f>
        <v>3242.1</v>
      </c>
      <c r="I129" s="91">
        <f t="shared" si="12"/>
        <v>6.9999999999999965E-2</v>
      </c>
      <c r="J129" s="54"/>
      <c r="K129" s="48"/>
      <c r="L129" s="49">
        <f t="shared" si="11"/>
        <v>-1</v>
      </c>
      <c r="M129" s="58"/>
      <c r="N129" s="60" t="s">
        <v>120</v>
      </c>
      <c r="O129" s="18" t="s">
        <v>120</v>
      </c>
      <c r="P129" s="18" t="s">
        <v>120</v>
      </c>
      <c r="Q129" s="18" t="s">
        <v>120</v>
      </c>
      <c r="R129" s="18" t="s">
        <v>120</v>
      </c>
      <c r="S129" s="23">
        <v>1</v>
      </c>
    </row>
    <row r="130" spans="2:19" ht="14.25" x14ac:dyDescent="0.3">
      <c r="B130" s="115"/>
      <c r="C130" s="75" t="s">
        <v>156</v>
      </c>
      <c r="D130" s="72">
        <v>6570</v>
      </c>
      <c r="E130" s="73">
        <v>7000</v>
      </c>
      <c r="F130" s="73">
        <f t="shared" si="10"/>
        <v>0.93857142857142861</v>
      </c>
      <c r="G130" s="73">
        <f t="shared" si="14"/>
        <v>5600</v>
      </c>
      <c r="H130" s="100">
        <f t="shared" si="13"/>
        <v>6898.5</v>
      </c>
      <c r="I130" s="91">
        <f t="shared" si="12"/>
        <v>0.05</v>
      </c>
      <c r="J130" s="54"/>
      <c r="K130" s="48"/>
      <c r="L130" s="49">
        <f t="shared" si="11"/>
        <v>-1</v>
      </c>
      <c r="M130" s="58"/>
      <c r="N130" s="60" t="s">
        <v>120</v>
      </c>
      <c r="O130" s="18" t="s">
        <v>120</v>
      </c>
      <c r="P130" s="18" t="s">
        <v>120</v>
      </c>
      <c r="Q130" s="18" t="s">
        <v>120</v>
      </c>
      <c r="R130" s="18" t="s">
        <v>120</v>
      </c>
      <c r="S130" s="23" t="s">
        <v>157</v>
      </c>
    </row>
    <row r="131" spans="2:19" ht="14.25" x14ac:dyDescent="0.3">
      <c r="B131" s="115"/>
      <c r="C131" s="75" t="s">
        <v>244</v>
      </c>
      <c r="D131" s="72">
        <v>3870</v>
      </c>
      <c r="E131" s="73">
        <v>4000</v>
      </c>
      <c r="F131" s="73">
        <f t="shared" si="10"/>
        <v>0.96750000000000003</v>
      </c>
      <c r="G131" s="73">
        <f t="shared" si="14"/>
        <v>3200</v>
      </c>
      <c r="H131" s="100">
        <f t="shared" si="13"/>
        <v>4063.5</v>
      </c>
      <c r="I131" s="91">
        <f t="shared" si="12"/>
        <v>0.05</v>
      </c>
      <c r="J131" s="54"/>
      <c r="K131" s="48"/>
      <c r="L131" s="49">
        <f t="shared" si="11"/>
        <v>-1</v>
      </c>
      <c r="M131" s="58"/>
      <c r="N131" s="60"/>
      <c r="O131" s="18"/>
      <c r="P131" s="18"/>
      <c r="Q131" s="18"/>
      <c r="R131" s="18"/>
      <c r="S131" s="27"/>
    </row>
    <row r="132" spans="2:19" ht="15" thickBot="1" x14ac:dyDescent="0.35">
      <c r="B132" s="116"/>
      <c r="C132" s="71" t="s">
        <v>125</v>
      </c>
      <c r="D132" s="72">
        <v>2140</v>
      </c>
      <c r="E132" s="73">
        <v>3000</v>
      </c>
      <c r="F132" s="81">
        <f t="shared" si="10"/>
        <v>0.71333333333333337</v>
      </c>
      <c r="G132" s="73">
        <f t="shared" si="14"/>
        <v>2400</v>
      </c>
      <c r="H132" s="100">
        <f>D132*((7)/100)+D132</f>
        <v>2289.8000000000002</v>
      </c>
      <c r="I132" s="91">
        <f t="shared" si="12"/>
        <v>7.000000000000009E-2</v>
      </c>
      <c r="J132" s="54"/>
      <c r="K132" s="48"/>
      <c r="L132" s="49">
        <f t="shared" si="11"/>
        <v>-1</v>
      </c>
      <c r="M132" s="58"/>
      <c r="N132" s="61" t="s">
        <v>120</v>
      </c>
      <c r="O132" s="20" t="s">
        <v>120</v>
      </c>
      <c r="P132" s="20" t="s">
        <v>120</v>
      </c>
      <c r="Q132" s="20" t="s">
        <v>120</v>
      </c>
      <c r="R132" s="20" t="s">
        <v>120</v>
      </c>
      <c r="S132" s="24">
        <v>1</v>
      </c>
    </row>
    <row r="133" spans="2:19" ht="14.25" x14ac:dyDescent="0.3">
      <c r="B133" s="104" t="s">
        <v>57</v>
      </c>
      <c r="C133" s="75" t="s">
        <v>249</v>
      </c>
      <c r="D133" s="82">
        <v>1050</v>
      </c>
      <c r="E133" s="73">
        <v>1500</v>
      </c>
      <c r="F133" s="81">
        <f t="shared" si="10"/>
        <v>0.7</v>
      </c>
      <c r="G133" s="73">
        <f t="shared" si="14"/>
        <v>1200</v>
      </c>
      <c r="H133" s="100">
        <f>D133*((7)/100)+D133</f>
        <v>1123.5</v>
      </c>
      <c r="I133" s="91">
        <f t="shared" si="12"/>
        <v>7.0000000000000007E-2</v>
      </c>
      <c r="J133" s="54"/>
      <c r="K133" s="50"/>
      <c r="L133" s="49">
        <f t="shared" si="11"/>
        <v>-1</v>
      </c>
      <c r="M133" s="58"/>
      <c r="N133" s="63"/>
      <c r="O133" s="28"/>
      <c r="P133" s="28"/>
      <c r="Q133" s="28"/>
      <c r="R133" s="28"/>
      <c r="S133" s="29"/>
    </row>
    <row r="134" spans="2:19" ht="14.25" x14ac:dyDescent="0.3">
      <c r="B134" s="104"/>
      <c r="C134" s="75" t="s">
        <v>246</v>
      </c>
      <c r="D134" s="82">
        <v>2635</v>
      </c>
      <c r="E134" s="73">
        <v>3800</v>
      </c>
      <c r="F134" s="81">
        <f t="shared" si="10"/>
        <v>0.69342105263157894</v>
      </c>
      <c r="G134" s="73">
        <f t="shared" si="14"/>
        <v>3040</v>
      </c>
      <c r="H134" s="100">
        <f>D134*((7)/100)+D134</f>
        <v>2819.45</v>
      </c>
      <c r="I134" s="91">
        <f t="shared" si="12"/>
        <v>6.9999999999999937E-2</v>
      </c>
      <c r="J134" s="54"/>
      <c r="K134" s="50"/>
      <c r="L134" s="49">
        <f t="shared" si="11"/>
        <v>-1</v>
      </c>
      <c r="M134" s="58"/>
      <c r="N134" s="60"/>
      <c r="O134" s="18"/>
      <c r="P134" s="18"/>
      <c r="Q134" s="18"/>
      <c r="R134" s="18"/>
      <c r="S134" s="23"/>
    </row>
    <row r="135" spans="2:19" ht="14.25" x14ac:dyDescent="0.3">
      <c r="B135" s="104"/>
      <c r="C135" s="75" t="s">
        <v>256</v>
      </c>
      <c r="D135" s="82">
        <v>1800</v>
      </c>
      <c r="E135" s="73">
        <v>2000</v>
      </c>
      <c r="F135" s="73">
        <f t="shared" si="10"/>
        <v>0.9</v>
      </c>
      <c r="G135" s="73">
        <f t="shared" si="14"/>
        <v>1600</v>
      </c>
      <c r="H135" s="100">
        <f t="shared" si="13"/>
        <v>1890</v>
      </c>
      <c r="I135" s="91">
        <f t="shared" si="12"/>
        <v>0.05</v>
      </c>
      <c r="J135" s="54"/>
      <c r="K135" s="50"/>
      <c r="L135" s="49">
        <f t="shared" si="11"/>
        <v>-1</v>
      </c>
      <c r="M135" s="58"/>
      <c r="N135" s="60"/>
      <c r="O135" s="18"/>
      <c r="P135" s="18"/>
      <c r="Q135" s="18"/>
      <c r="R135" s="18"/>
      <c r="S135" s="23"/>
    </row>
    <row r="136" spans="2:19" ht="14.25" x14ac:dyDescent="0.3">
      <c r="B136" s="104"/>
      <c r="C136" s="71" t="s">
        <v>147</v>
      </c>
      <c r="D136" s="82">
        <v>2920</v>
      </c>
      <c r="E136" s="73">
        <v>4000</v>
      </c>
      <c r="F136" s="81">
        <f t="shared" ref="F136:F199" si="15">D136/E136</f>
        <v>0.73</v>
      </c>
      <c r="G136" s="73">
        <f t="shared" si="14"/>
        <v>3200</v>
      </c>
      <c r="H136" s="100">
        <f>D136*((7)/100)+D136</f>
        <v>3124.4</v>
      </c>
      <c r="I136" s="91">
        <f t="shared" si="12"/>
        <v>7.0000000000000034E-2</v>
      </c>
      <c r="J136" s="54"/>
      <c r="K136" s="50"/>
      <c r="L136" s="49">
        <f t="shared" ref="L136:L199" si="16">((K136-D136)/D136)</f>
        <v>-1</v>
      </c>
      <c r="M136" s="58"/>
      <c r="N136" s="60" t="s">
        <v>120</v>
      </c>
      <c r="O136" s="18" t="s">
        <v>120</v>
      </c>
      <c r="P136" s="18" t="s">
        <v>120</v>
      </c>
      <c r="Q136" s="18" t="s">
        <v>120</v>
      </c>
      <c r="R136" s="18" t="s">
        <v>120</v>
      </c>
      <c r="S136" s="23">
        <v>1</v>
      </c>
    </row>
    <row r="137" spans="2:19" ht="14.25" x14ac:dyDescent="0.3">
      <c r="B137" s="104"/>
      <c r="C137" s="75" t="s">
        <v>250</v>
      </c>
      <c r="D137" s="82">
        <v>1230</v>
      </c>
      <c r="E137" s="73">
        <v>1500</v>
      </c>
      <c r="F137" s="73">
        <f t="shared" si="15"/>
        <v>0.82</v>
      </c>
      <c r="G137" s="73">
        <f t="shared" si="14"/>
        <v>1200</v>
      </c>
      <c r="H137" s="100">
        <f t="shared" ref="H137:H198" si="17">D137*((5)/100)+D137</f>
        <v>1291.5</v>
      </c>
      <c r="I137" s="91">
        <f t="shared" ref="I137:I200" si="18">((H137-D137)/D137)</f>
        <v>0.05</v>
      </c>
      <c r="J137" s="54"/>
      <c r="K137" s="50"/>
      <c r="L137" s="49">
        <f t="shared" si="16"/>
        <v>-1</v>
      </c>
      <c r="M137" s="58"/>
      <c r="N137" s="60"/>
      <c r="O137" s="18"/>
      <c r="P137" s="18"/>
      <c r="Q137" s="18"/>
      <c r="R137" s="18"/>
      <c r="S137" s="23"/>
    </row>
    <row r="138" spans="2:19" ht="14.25" x14ac:dyDescent="0.3">
      <c r="B138" s="104"/>
      <c r="C138" s="71" t="s">
        <v>59</v>
      </c>
      <c r="D138" s="82">
        <v>725</v>
      </c>
      <c r="E138" s="73">
        <v>1000</v>
      </c>
      <c r="F138" s="81">
        <f t="shared" si="15"/>
        <v>0.72499999999999998</v>
      </c>
      <c r="G138" s="73">
        <f t="shared" si="14"/>
        <v>800</v>
      </c>
      <c r="H138" s="100">
        <f>D138*((7)/100)+D138</f>
        <v>775.75</v>
      </c>
      <c r="I138" s="91">
        <f t="shared" si="18"/>
        <v>7.0000000000000007E-2</v>
      </c>
      <c r="J138" s="54"/>
      <c r="K138" s="50"/>
      <c r="L138" s="49">
        <f t="shared" si="16"/>
        <v>-1</v>
      </c>
      <c r="M138" s="58"/>
      <c r="N138" s="60" t="s">
        <v>120</v>
      </c>
      <c r="O138" s="18" t="s">
        <v>120</v>
      </c>
      <c r="P138" s="18" t="s">
        <v>120</v>
      </c>
      <c r="Q138" s="18" t="s">
        <v>120</v>
      </c>
      <c r="R138" s="18" t="s">
        <v>120</v>
      </c>
      <c r="S138" s="23" t="s">
        <v>197</v>
      </c>
    </row>
    <row r="139" spans="2:19" ht="14.25" x14ac:dyDescent="0.3">
      <c r="B139" s="104"/>
      <c r="C139" s="75" t="s">
        <v>260</v>
      </c>
      <c r="D139" s="82">
        <v>1785</v>
      </c>
      <c r="E139" s="80">
        <v>0</v>
      </c>
      <c r="F139" s="73" t="e">
        <f t="shared" si="15"/>
        <v>#DIV/0!</v>
      </c>
      <c r="G139" s="73">
        <f t="shared" si="14"/>
        <v>0</v>
      </c>
      <c r="H139" s="100">
        <f t="shared" si="17"/>
        <v>1874.25</v>
      </c>
      <c r="I139" s="91">
        <f t="shared" si="18"/>
        <v>0.05</v>
      </c>
      <c r="J139" s="54"/>
      <c r="K139" s="50"/>
      <c r="L139" s="49">
        <f t="shared" si="16"/>
        <v>-1</v>
      </c>
      <c r="M139" s="58"/>
      <c r="N139" s="60"/>
      <c r="O139" s="18"/>
      <c r="P139" s="18"/>
      <c r="Q139" s="18"/>
      <c r="R139" s="18"/>
      <c r="S139" s="23"/>
    </row>
    <row r="140" spans="2:19" ht="14.25" x14ac:dyDescent="0.3">
      <c r="B140" s="104"/>
      <c r="C140" s="75" t="s">
        <v>253</v>
      </c>
      <c r="D140" s="82">
        <v>590</v>
      </c>
      <c r="E140" s="73">
        <v>800</v>
      </c>
      <c r="F140" s="81">
        <f t="shared" si="15"/>
        <v>0.73750000000000004</v>
      </c>
      <c r="G140" s="73">
        <f t="shared" si="14"/>
        <v>640</v>
      </c>
      <c r="H140" s="100">
        <f>D140*((7)/100)+D140</f>
        <v>631.29999999999995</v>
      </c>
      <c r="I140" s="91">
        <f t="shared" si="18"/>
        <v>6.9999999999999923E-2</v>
      </c>
      <c r="J140" s="54"/>
      <c r="K140" s="50"/>
      <c r="L140" s="49">
        <f t="shared" si="16"/>
        <v>-1</v>
      </c>
      <c r="M140" s="58"/>
      <c r="N140" s="60"/>
      <c r="O140" s="18"/>
      <c r="P140" s="18"/>
      <c r="Q140" s="18"/>
      <c r="R140" s="18"/>
      <c r="S140" s="23"/>
    </row>
    <row r="141" spans="2:19" ht="14.25" x14ac:dyDescent="0.3">
      <c r="B141" s="104"/>
      <c r="C141" s="75" t="s">
        <v>168</v>
      </c>
      <c r="D141" s="82">
        <v>2300</v>
      </c>
      <c r="E141" s="73">
        <v>3500</v>
      </c>
      <c r="F141" s="79">
        <f t="shared" si="15"/>
        <v>0.65714285714285714</v>
      </c>
      <c r="G141" s="73">
        <f t="shared" si="14"/>
        <v>2800</v>
      </c>
      <c r="H141" s="100">
        <f>D141*((8)/100)+D141</f>
        <v>2484</v>
      </c>
      <c r="I141" s="91">
        <f t="shared" si="18"/>
        <v>0.08</v>
      </c>
      <c r="J141" s="54"/>
      <c r="K141" s="50"/>
      <c r="L141" s="49">
        <f t="shared" si="16"/>
        <v>-1</v>
      </c>
      <c r="M141" s="58"/>
      <c r="N141" s="60" t="s">
        <v>120</v>
      </c>
      <c r="O141" s="18" t="s">
        <v>120</v>
      </c>
      <c r="P141" s="18" t="s">
        <v>120</v>
      </c>
      <c r="Q141" s="18" t="s">
        <v>120</v>
      </c>
      <c r="R141" s="18" t="s">
        <v>120</v>
      </c>
      <c r="S141" s="23">
        <v>4</v>
      </c>
    </row>
    <row r="142" spans="2:19" ht="14.25" x14ac:dyDescent="0.3">
      <c r="B142" s="104"/>
      <c r="C142" s="75" t="s">
        <v>258</v>
      </c>
      <c r="D142" s="82">
        <v>1060</v>
      </c>
      <c r="E142" s="80">
        <v>0</v>
      </c>
      <c r="F142" s="73" t="e">
        <f t="shared" si="15"/>
        <v>#DIV/0!</v>
      </c>
      <c r="G142" s="73">
        <f t="shared" si="14"/>
        <v>0</v>
      </c>
      <c r="H142" s="100">
        <f t="shared" si="17"/>
        <v>1113</v>
      </c>
      <c r="I142" s="91">
        <f t="shared" si="18"/>
        <v>0.05</v>
      </c>
      <c r="J142" s="54"/>
      <c r="K142" s="50"/>
      <c r="L142" s="49">
        <f t="shared" si="16"/>
        <v>-1</v>
      </c>
      <c r="M142" s="58"/>
      <c r="N142" s="60"/>
      <c r="O142" s="18"/>
      <c r="P142" s="18"/>
      <c r="Q142" s="18"/>
      <c r="R142" s="18"/>
      <c r="S142" s="23"/>
    </row>
    <row r="143" spans="2:19" ht="14.25" x14ac:dyDescent="0.3">
      <c r="B143" s="104"/>
      <c r="C143" s="75" t="s">
        <v>251</v>
      </c>
      <c r="D143" s="82">
        <v>1400</v>
      </c>
      <c r="E143" s="73">
        <v>1800</v>
      </c>
      <c r="F143" s="73">
        <f t="shared" si="15"/>
        <v>0.77777777777777779</v>
      </c>
      <c r="G143" s="73">
        <f t="shared" si="14"/>
        <v>1440</v>
      </c>
      <c r="H143" s="100">
        <f t="shared" si="17"/>
        <v>1470</v>
      </c>
      <c r="I143" s="91">
        <f t="shared" si="18"/>
        <v>0.05</v>
      </c>
      <c r="J143" s="54"/>
      <c r="K143" s="50"/>
      <c r="L143" s="49">
        <f t="shared" si="16"/>
        <v>-1</v>
      </c>
      <c r="M143" s="58"/>
      <c r="N143" s="60"/>
      <c r="O143" s="18"/>
      <c r="P143" s="18"/>
      <c r="Q143" s="18"/>
      <c r="R143" s="18"/>
      <c r="S143" s="23"/>
    </row>
    <row r="144" spans="2:19" ht="14.25" x14ac:dyDescent="0.3">
      <c r="B144" s="104"/>
      <c r="C144" s="75" t="s">
        <v>263</v>
      </c>
      <c r="D144" s="82">
        <v>1460</v>
      </c>
      <c r="E144" s="73">
        <v>2000</v>
      </c>
      <c r="F144" s="81">
        <f t="shared" si="15"/>
        <v>0.73</v>
      </c>
      <c r="G144" s="73">
        <f t="shared" si="14"/>
        <v>1600</v>
      </c>
      <c r="H144" s="100">
        <f>D144*((7)/100)+D144</f>
        <v>1562.2</v>
      </c>
      <c r="I144" s="91">
        <f t="shared" si="18"/>
        <v>7.0000000000000034E-2</v>
      </c>
      <c r="J144" s="54"/>
      <c r="K144" s="50"/>
      <c r="L144" s="49">
        <f t="shared" si="16"/>
        <v>-1</v>
      </c>
      <c r="M144" s="58"/>
      <c r="N144" s="60"/>
      <c r="O144" s="18"/>
      <c r="P144" s="18"/>
      <c r="Q144" s="18"/>
      <c r="R144" s="18"/>
      <c r="S144" s="23"/>
    </row>
    <row r="145" spans="2:19" ht="14.25" x14ac:dyDescent="0.3">
      <c r="B145" s="104"/>
      <c r="C145" s="75" t="s">
        <v>259</v>
      </c>
      <c r="D145" s="82">
        <v>515</v>
      </c>
      <c r="E145" s="73">
        <v>800</v>
      </c>
      <c r="F145" s="79">
        <f t="shared" si="15"/>
        <v>0.64375000000000004</v>
      </c>
      <c r="G145" s="73">
        <f t="shared" si="14"/>
        <v>640</v>
      </c>
      <c r="H145" s="100">
        <f>D145*((8)/100)+D145</f>
        <v>556.20000000000005</v>
      </c>
      <c r="I145" s="91">
        <f t="shared" si="18"/>
        <v>8.0000000000000085E-2</v>
      </c>
      <c r="J145" s="54"/>
      <c r="K145" s="50"/>
      <c r="L145" s="49">
        <f t="shared" si="16"/>
        <v>-1</v>
      </c>
      <c r="M145" s="58"/>
      <c r="N145" s="60"/>
      <c r="O145" s="18"/>
      <c r="P145" s="18"/>
      <c r="Q145" s="18"/>
      <c r="R145" s="18"/>
      <c r="S145" s="23"/>
    </row>
    <row r="146" spans="2:19" ht="14.25" x14ac:dyDescent="0.3">
      <c r="B146" s="104"/>
      <c r="C146" s="75" t="s">
        <v>264</v>
      </c>
      <c r="D146" s="82">
        <v>110</v>
      </c>
      <c r="E146" s="80">
        <v>0</v>
      </c>
      <c r="F146" s="73" t="e">
        <f t="shared" si="15"/>
        <v>#DIV/0!</v>
      </c>
      <c r="G146" s="73">
        <f t="shared" si="14"/>
        <v>0</v>
      </c>
      <c r="H146" s="100">
        <f t="shared" si="17"/>
        <v>115.5</v>
      </c>
      <c r="I146" s="91">
        <f t="shared" si="18"/>
        <v>0.05</v>
      </c>
      <c r="J146" s="54"/>
      <c r="K146" s="50"/>
      <c r="L146" s="49">
        <f t="shared" si="16"/>
        <v>-1</v>
      </c>
      <c r="M146" s="58"/>
      <c r="N146" s="60"/>
      <c r="O146" s="18"/>
      <c r="P146" s="18"/>
      <c r="Q146" s="18"/>
      <c r="R146" s="18"/>
      <c r="S146" s="23"/>
    </row>
    <row r="147" spans="2:19" ht="14.25" x14ac:dyDescent="0.3">
      <c r="B147" s="104"/>
      <c r="C147" s="71" t="s">
        <v>60</v>
      </c>
      <c r="D147" s="72">
        <v>750</v>
      </c>
      <c r="E147" s="73">
        <v>850</v>
      </c>
      <c r="F147" s="73">
        <f t="shared" si="15"/>
        <v>0.88235294117647056</v>
      </c>
      <c r="G147" s="73">
        <f t="shared" si="14"/>
        <v>680</v>
      </c>
      <c r="H147" s="100">
        <f t="shared" si="17"/>
        <v>787.5</v>
      </c>
      <c r="I147" s="91">
        <f t="shared" si="18"/>
        <v>0.05</v>
      </c>
      <c r="J147" s="54"/>
      <c r="K147" s="48"/>
      <c r="L147" s="49">
        <f t="shared" si="16"/>
        <v>-1</v>
      </c>
      <c r="M147" s="58"/>
      <c r="N147" s="60" t="s">
        <v>120</v>
      </c>
      <c r="O147" s="18" t="s">
        <v>120</v>
      </c>
      <c r="P147" s="18" t="s">
        <v>120</v>
      </c>
      <c r="Q147" s="18" t="s">
        <v>120</v>
      </c>
      <c r="R147" s="18" t="s">
        <v>120</v>
      </c>
      <c r="S147" s="23" t="s">
        <v>121</v>
      </c>
    </row>
    <row r="148" spans="2:19" ht="14.25" x14ac:dyDescent="0.3">
      <c r="B148" s="104"/>
      <c r="C148" s="75" t="s">
        <v>158</v>
      </c>
      <c r="D148" s="82">
        <v>1800</v>
      </c>
      <c r="E148" s="73">
        <v>2000</v>
      </c>
      <c r="F148" s="73">
        <f t="shared" si="15"/>
        <v>0.9</v>
      </c>
      <c r="G148" s="73">
        <f t="shared" si="14"/>
        <v>1600</v>
      </c>
      <c r="H148" s="100">
        <f t="shared" si="17"/>
        <v>1890</v>
      </c>
      <c r="I148" s="91">
        <f t="shared" si="18"/>
        <v>0.05</v>
      </c>
      <c r="J148" s="54"/>
      <c r="K148" s="50"/>
      <c r="L148" s="49">
        <f t="shared" si="16"/>
        <v>-1</v>
      </c>
      <c r="M148" s="58"/>
      <c r="N148" s="60" t="s">
        <v>120</v>
      </c>
      <c r="O148" s="18" t="s">
        <v>120</v>
      </c>
      <c r="P148" s="18" t="s">
        <v>120</v>
      </c>
      <c r="Q148" s="18" t="s">
        <v>120</v>
      </c>
      <c r="R148" s="18" t="s">
        <v>120</v>
      </c>
      <c r="S148" s="23">
        <v>1</v>
      </c>
    </row>
    <row r="149" spans="2:19" ht="14.25" x14ac:dyDescent="0.3">
      <c r="B149" s="104"/>
      <c r="C149" s="75" t="s">
        <v>257</v>
      </c>
      <c r="D149" s="82">
        <v>580</v>
      </c>
      <c r="E149" s="73">
        <v>700</v>
      </c>
      <c r="F149" s="73">
        <f t="shared" si="15"/>
        <v>0.82857142857142863</v>
      </c>
      <c r="G149" s="73">
        <f t="shared" si="14"/>
        <v>560</v>
      </c>
      <c r="H149" s="100">
        <f t="shared" si="17"/>
        <v>609</v>
      </c>
      <c r="I149" s="91">
        <f t="shared" si="18"/>
        <v>0.05</v>
      </c>
      <c r="J149" s="54"/>
      <c r="K149" s="50"/>
      <c r="L149" s="49">
        <f t="shared" si="16"/>
        <v>-1</v>
      </c>
      <c r="M149" s="58"/>
      <c r="N149" s="60"/>
      <c r="O149" s="18"/>
      <c r="P149" s="18"/>
      <c r="Q149" s="18"/>
      <c r="R149" s="18"/>
      <c r="S149" s="23"/>
    </row>
    <row r="150" spans="2:19" ht="14.25" x14ac:dyDescent="0.3">
      <c r="B150" s="104"/>
      <c r="C150" s="75" t="s">
        <v>247</v>
      </c>
      <c r="D150" s="82">
        <v>950</v>
      </c>
      <c r="E150" s="73">
        <v>1500</v>
      </c>
      <c r="F150" s="79">
        <f t="shared" si="15"/>
        <v>0.6333333333333333</v>
      </c>
      <c r="G150" s="73">
        <f t="shared" si="14"/>
        <v>1200</v>
      </c>
      <c r="H150" s="100">
        <f>D150*((8)/100)+D150</f>
        <v>1026</v>
      </c>
      <c r="I150" s="91">
        <f t="shared" si="18"/>
        <v>0.08</v>
      </c>
      <c r="J150" s="54"/>
      <c r="K150" s="50"/>
      <c r="L150" s="49">
        <f t="shared" si="16"/>
        <v>-1</v>
      </c>
      <c r="M150" s="58"/>
      <c r="N150" s="60"/>
      <c r="O150" s="18"/>
      <c r="P150" s="18"/>
      <c r="Q150" s="18"/>
      <c r="R150" s="18"/>
      <c r="S150" s="23"/>
    </row>
    <row r="151" spans="2:19" ht="14.25" x14ac:dyDescent="0.3">
      <c r="B151" s="104"/>
      <c r="C151" s="71" t="s">
        <v>58</v>
      </c>
      <c r="D151" s="82">
        <v>1000</v>
      </c>
      <c r="E151" s="73">
        <v>1200</v>
      </c>
      <c r="F151" s="73">
        <f t="shared" si="15"/>
        <v>0.83333333333333337</v>
      </c>
      <c r="G151" s="73">
        <f t="shared" si="14"/>
        <v>960</v>
      </c>
      <c r="H151" s="100">
        <f t="shared" si="17"/>
        <v>1050</v>
      </c>
      <c r="I151" s="91">
        <f t="shared" si="18"/>
        <v>0.05</v>
      </c>
      <c r="J151" s="54"/>
      <c r="K151" s="50"/>
      <c r="L151" s="49">
        <f t="shared" si="16"/>
        <v>-1</v>
      </c>
      <c r="M151" s="58"/>
      <c r="N151" s="60" t="s">
        <v>120</v>
      </c>
      <c r="O151" s="18" t="s">
        <v>120</v>
      </c>
      <c r="P151" s="18" t="s">
        <v>120</v>
      </c>
      <c r="Q151" s="18" t="s">
        <v>120</v>
      </c>
      <c r="R151" s="18" t="s">
        <v>120</v>
      </c>
      <c r="S151" s="23">
        <v>4</v>
      </c>
    </row>
    <row r="152" spans="2:19" ht="14.25" x14ac:dyDescent="0.3">
      <c r="B152" s="104"/>
      <c r="C152" s="75" t="s">
        <v>176</v>
      </c>
      <c r="D152" s="82">
        <v>1800</v>
      </c>
      <c r="E152" s="73">
        <v>2000</v>
      </c>
      <c r="F152" s="73">
        <f t="shared" si="15"/>
        <v>0.9</v>
      </c>
      <c r="G152" s="73">
        <f t="shared" si="14"/>
        <v>1600</v>
      </c>
      <c r="H152" s="100">
        <f t="shared" si="17"/>
        <v>1890</v>
      </c>
      <c r="I152" s="91">
        <f t="shared" si="18"/>
        <v>0.05</v>
      </c>
      <c r="J152" s="54"/>
      <c r="K152" s="50"/>
      <c r="L152" s="49">
        <f t="shared" si="16"/>
        <v>-1</v>
      </c>
      <c r="M152" s="58"/>
      <c r="N152" s="60" t="s">
        <v>120</v>
      </c>
      <c r="O152" s="18"/>
      <c r="P152" s="18" t="s">
        <v>120</v>
      </c>
      <c r="Q152" s="18" t="s">
        <v>120</v>
      </c>
      <c r="R152" s="18"/>
      <c r="S152" s="23">
        <v>1</v>
      </c>
    </row>
    <row r="153" spans="2:19" ht="14.25" x14ac:dyDescent="0.3">
      <c r="B153" s="104"/>
      <c r="C153" s="71" t="s">
        <v>165</v>
      </c>
      <c r="D153" s="82">
        <v>1060</v>
      </c>
      <c r="E153" s="73">
        <v>1200</v>
      </c>
      <c r="F153" s="73">
        <f t="shared" si="15"/>
        <v>0.8833333333333333</v>
      </c>
      <c r="G153" s="73">
        <f t="shared" si="14"/>
        <v>960</v>
      </c>
      <c r="H153" s="100">
        <f t="shared" si="17"/>
        <v>1113</v>
      </c>
      <c r="I153" s="91">
        <f t="shared" si="18"/>
        <v>0.05</v>
      </c>
      <c r="J153" s="54"/>
      <c r="K153" s="50"/>
      <c r="L153" s="49">
        <f t="shared" si="16"/>
        <v>-1</v>
      </c>
      <c r="M153" s="58"/>
      <c r="N153" s="60" t="s">
        <v>120</v>
      </c>
      <c r="O153" s="18" t="s">
        <v>120</v>
      </c>
      <c r="P153" s="18" t="s">
        <v>120</v>
      </c>
      <c r="Q153" s="18" t="s">
        <v>120</v>
      </c>
      <c r="R153" s="18" t="s">
        <v>120</v>
      </c>
      <c r="S153" s="23" t="s">
        <v>121</v>
      </c>
    </row>
    <row r="154" spans="2:19" ht="14.25" x14ac:dyDescent="0.3">
      <c r="B154" s="104"/>
      <c r="C154" s="75" t="s">
        <v>254</v>
      </c>
      <c r="D154" s="82">
        <v>1800</v>
      </c>
      <c r="E154" s="73">
        <v>2000</v>
      </c>
      <c r="F154" s="73">
        <f t="shared" si="15"/>
        <v>0.9</v>
      </c>
      <c r="G154" s="73">
        <f t="shared" si="14"/>
        <v>1600</v>
      </c>
      <c r="H154" s="100">
        <f t="shared" si="17"/>
        <v>1890</v>
      </c>
      <c r="I154" s="91">
        <f t="shared" si="18"/>
        <v>0.05</v>
      </c>
      <c r="J154" s="54"/>
      <c r="K154" s="50"/>
      <c r="L154" s="49">
        <f t="shared" si="16"/>
        <v>-1</v>
      </c>
      <c r="M154" s="58"/>
      <c r="N154" s="60"/>
      <c r="O154" s="18"/>
      <c r="P154" s="18"/>
      <c r="Q154" s="18"/>
      <c r="R154" s="18"/>
      <c r="S154" s="23"/>
    </row>
    <row r="155" spans="2:19" ht="14.25" x14ac:dyDescent="0.3">
      <c r="B155" s="104"/>
      <c r="C155" s="75" t="s">
        <v>262</v>
      </c>
      <c r="D155" s="82">
        <v>1680</v>
      </c>
      <c r="E155" s="73">
        <v>2000</v>
      </c>
      <c r="F155" s="73">
        <f t="shared" si="15"/>
        <v>0.84</v>
      </c>
      <c r="G155" s="73">
        <f t="shared" si="14"/>
        <v>1600</v>
      </c>
      <c r="H155" s="100">
        <f t="shared" si="17"/>
        <v>1764</v>
      </c>
      <c r="I155" s="91">
        <f t="shared" si="18"/>
        <v>0.05</v>
      </c>
      <c r="J155" s="54"/>
      <c r="K155" s="50"/>
      <c r="L155" s="49">
        <f t="shared" si="16"/>
        <v>-1</v>
      </c>
      <c r="M155" s="58"/>
      <c r="N155" s="60"/>
      <c r="O155" s="18"/>
      <c r="P155" s="18"/>
      <c r="Q155" s="18"/>
      <c r="R155" s="18"/>
      <c r="S155" s="23"/>
    </row>
    <row r="156" spans="2:19" ht="14.25" x14ac:dyDescent="0.3">
      <c r="B156" s="104"/>
      <c r="C156" s="75" t="s">
        <v>261</v>
      </c>
      <c r="D156" s="82">
        <v>1060</v>
      </c>
      <c r="E156" s="73">
        <v>1200</v>
      </c>
      <c r="F156" s="73">
        <f t="shared" si="15"/>
        <v>0.8833333333333333</v>
      </c>
      <c r="G156" s="73">
        <f t="shared" si="14"/>
        <v>960</v>
      </c>
      <c r="H156" s="100">
        <f t="shared" si="17"/>
        <v>1113</v>
      </c>
      <c r="I156" s="91">
        <f t="shared" si="18"/>
        <v>0.05</v>
      </c>
      <c r="J156" s="54"/>
      <c r="K156" s="50"/>
      <c r="L156" s="49">
        <f t="shared" si="16"/>
        <v>-1</v>
      </c>
      <c r="M156" s="58"/>
      <c r="N156" s="60"/>
      <c r="O156" s="18"/>
      <c r="P156" s="18"/>
      <c r="Q156" s="18"/>
      <c r="R156" s="18"/>
      <c r="S156" s="23"/>
    </row>
    <row r="157" spans="2:19" ht="14.25" x14ac:dyDescent="0.3">
      <c r="B157" s="104"/>
      <c r="C157" s="75" t="s">
        <v>248</v>
      </c>
      <c r="D157" s="82">
        <v>950</v>
      </c>
      <c r="E157" s="73">
        <v>1500</v>
      </c>
      <c r="F157" s="79">
        <f t="shared" si="15"/>
        <v>0.6333333333333333</v>
      </c>
      <c r="G157" s="73">
        <f t="shared" si="14"/>
        <v>1200</v>
      </c>
      <c r="H157" s="100">
        <f>D157*((9)/100)+D157</f>
        <v>1035.5</v>
      </c>
      <c r="I157" s="91">
        <f t="shared" si="18"/>
        <v>0.09</v>
      </c>
      <c r="J157" s="54"/>
      <c r="K157" s="50"/>
      <c r="L157" s="49">
        <f t="shared" si="16"/>
        <v>-1</v>
      </c>
      <c r="M157" s="58"/>
      <c r="N157" s="60"/>
      <c r="O157" s="18"/>
      <c r="P157" s="18"/>
      <c r="Q157" s="18"/>
      <c r="R157" s="18"/>
      <c r="S157" s="23"/>
    </row>
    <row r="158" spans="2:19" ht="14.25" x14ac:dyDescent="0.3">
      <c r="B158" s="104"/>
      <c r="C158" s="75" t="s">
        <v>245</v>
      </c>
      <c r="D158" s="82">
        <v>2920</v>
      </c>
      <c r="E158" s="80">
        <v>0</v>
      </c>
      <c r="F158" s="73" t="e">
        <f t="shared" si="15"/>
        <v>#DIV/0!</v>
      </c>
      <c r="G158" s="73">
        <f t="shared" si="14"/>
        <v>0</v>
      </c>
      <c r="H158" s="100">
        <f t="shared" si="17"/>
        <v>3066</v>
      </c>
      <c r="I158" s="91">
        <f t="shared" si="18"/>
        <v>0.05</v>
      </c>
      <c r="J158" s="54"/>
      <c r="K158" s="50"/>
      <c r="L158" s="49">
        <f t="shared" si="16"/>
        <v>-1</v>
      </c>
      <c r="M158" s="58"/>
      <c r="N158" s="60"/>
      <c r="O158" s="18"/>
      <c r="P158" s="18"/>
      <c r="Q158" s="18"/>
      <c r="R158" s="18"/>
      <c r="S158" s="23"/>
    </row>
    <row r="159" spans="2:19" ht="14.25" x14ac:dyDescent="0.3">
      <c r="B159" s="104"/>
      <c r="C159" s="75" t="s">
        <v>188</v>
      </c>
      <c r="D159" s="82">
        <v>2635</v>
      </c>
      <c r="E159" s="73">
        <v>3800</v>
      </c>
      <c r="F159" s="79">
        <f t="shared" si="15"/>
        <v>0.69342105263157894</v>
      </c>
      <c r="G159" s="73">
        <f t="shared" si="14"/>
        <v>3040</v>
      </c>
      <c r="H159" s="100">
        <f>D159*((10)/100)+D159</f>
        <v>2898.5</v>
      </c>
      <c r="I159" s="91">
        <f t="shared" si="18"/>
        <v>0.1</v>
      </c>
      <c r="J159" s="54"/>
      <c r="K159" s="50"/>
      <c r="L159" s="49">
        <f t="shared" si="16"/>
        <v>-1</v>
      </c>
      <c r="M159" s="58"/>
      <c r="N159" s="60" t="s">
        <v>120</v>
      </c>
      <c r="O159" s="18" t="s">
        <v>120</v>
      </c>
      <c r="P159" s="18" t="s">
        <v>120</v>
      </c>
      <c r="Q159" s="18" t="s">
        <v>120</v>
      </c>
      <c r="R159" s="18" t="s">
        <v>120</v>
      </c>
      <c r="S159" s="23">
        <v>2</v>
      </c>
    </row>
    <row r="160" spans="2:19" ht="14.25" x14ac:dyDescent="0.3">
      <c r="B160" s="104"/>
      <c r="C160" s="75" t="s">
        <v>255</v>
      </c>
      <c r="D160" s="82">
        <v>1800</v>
      </c>
      <c r="E160" s="73">
        <v>2000</v>
      </c>
      <c r="F160" s="73">
        <f t="shared" si="15"/>
        <v>0.9</v>
      </c>
      <c r="G160" s="73">
        <f t="shared" si="14"/>
        <v>1600</v>
      </c>
      <c r="H160" s="100">
        <f t="shared" si="17"/>
        <v>1890</v>
      </c>
      <c r="I160" s="91">
        <f t="shared" si="18"/>
        <v>0.05</v>
      </c>
      <c r="J160" s="54"/>
      <c r="K160" s="50"/>
      <c r="L160" s="49">
        <f t="shared" si="16"/>
        <v>-1</v>
      </c>
      <c r="M160" s="58"/>
      <c r="N160" s="60"/>
      <c r="O160" s="18"/>
      <c r="P160" s="18"/>
      <c r="Q160" s="18"/>
      <c r="R160" s="18"/>
      <c r="S160" s="23"/>
    </row>
    <row r="161" spans="2:19" ht="14.25" x14ac:dyDescent="0.3">
      <c r="B161" s="104"/>
      <c r="C161" s="71" t="s">
        <v>187</v>
      </c>
      <c r="D161" s="82">
        <v>1460</v>
      </c>
      <c r="E161" s="73">
        <v>2000</v>
      </c>
      <c r="F161" s="81">
        <f t="shared" si="15"/>
        <v>0.73</v>
      </c>
      <c r="G161" s="73">
        <f t="shared" si="14"/>
        <v>1600</v>
      </c>
      <c r="H161" s="100">
        <f>D161*((7)/100)+D161</f>
        <v>1562.2</v>
      </c>
      <c r="I161" s="91">
        <f t="shared" si="18"/>
        <v>7.0000000000000034E-2</v>
      </c>
      <c r="J161" s="54"/>
      <c r="K161" s="50"/>
      <c r="L161" s="49">
        <f t="shared" si="16"/>
        <v>-1</v>
      </c>
      <c r="M161" s="58"/>
      <c r="N161" s="60" t="s">
        <v>120</v>
      </c>
      <c r="O161" s="18" t="s">
        <v>120</v>
      </c>
      <c r="P161" s="18" t="s">
        <v>120</v>
      </c>
      <c r="Q161" s="18" t="s">
        <v>120</v>
      </c>
      <c r="R161" s="18" t="s">
        <v>120</v>
      </c>
      <c r="S161" s="23" t="s">
        <v>126</v>
      </c>
    </row>
    <row r="162" spans="2:19" ht="14.25" x14ac:dyDescent="0.3">
      <c r="B162" s="104"/>
      <c r="C162" s="71" t="s">
        <v>61</v>
      </c>
      <c r="D162" s="82">
        <v>1240</v>
      </c>
      <c r="E162" s="73">
        <v>2200</v>
      </c>
      <c r="F162" s="79">
        <f t="shared" si="15"/>
        <v>0.5636363636363636</v>
      </c>
      <c r="G162" s="73">
        <f t="shared" si="14"/>
        <v>1760</v>
      </c>
      <c r="H162" s="100">
        <f>D162*((10)/100)+D162</f>
        <v>1364</v>
      </c>
      <c r="I162" s="91">
        <f t="shared" si="18"/>
        <v>0.1</v>
      </c>
      <c r="J162" s="54"/>
      <c r="K162" s="50"/>
      <c r="L162" s="49">
        <f t="shared" si="16"/>
        <v>-1</v>
      </c>
      <c r="M162" s="58"/>
      <c r="N162" s="60" t="s">
        <v>120</v>
      </c>
      <c r="O162" s="18" t="s">
        <v>120</v>
      </c>
      <c r="P162" s="18" t="s">
        <v>120</v>
      </c>
      <c r="Q162" s="18" t="s">
        <v>120</v>
      </c>
      <c r="R162" s="18" t="s">
        <v>120</v>
      </c>
      <c r="S162" s="23" t="s">
        <v>126</v>
      </c>
    </row>
    <row r="163" spans="2:19" ht="14.25" x14ac:dyDescent="0.3">
      <c r="B163" s="104"/>
      <c r="C163" s="71" t="s">
        <v>128</v>
      </c>
      <c r="D163" s="82">
        <v>590</v>
      </c>
      <c r="E163" s="73">
        <v>800</v>
      </c>
      <c r="F163" s="81">
        <f t="shared" si="15"/>
        <v>0.73750000000000004</v>
      </c>
      <c r="G163" s="73">
        <f t="shared" si="14"/>
        <v>640</v>
      </c>
      <c r="H163" s="100">
        <f>D163*((7)/100)+D163</f>
        <v>631.29999999999995</v>
      </c>
      <c r="I163" s="91">
        <f t="shared" si="18"/>
        <v>6.9999999999999923E-2</v>
      </c>
      <c r="J163" s="54"/>
      <c r="K163" s="50"/>
      <c r="L163" s="49">
        <f t="shared" si="16"/>
        <v>-1</v>
      </c>
      <c r="M163" s="58"/>
      <c r="N163" s="62" t="s">
        <v>120</v>
      </c>
      <c r="O163" s="26"/>
      <c r="P163" s="26" t="s">
        <v>120</v>
      </c>
      <c r="Q163" s="26" t="s">
        <v>120</v>
      </c>
      <c r="R163" s="26"/>
      <c r="S163" s="27">
        <v>5</v>
      </c>
    </row>
    <row r="164" spans="2:19" ht="12.75" customHeight="1" thickBot="1" x14ac:dyDescent="0.35">
      <c r="B164" s="104"/>
      <c r="C164" s="75" t="s">
        <v>252</v>
      </c>
      <c r="D164" s="82">
        <v>750</v>
      </c>
      <c r="E164" s="73">
        <v>1200</v>
      </c>
      <c r="F164" s="79">
        <f t="shared" si="15"/>
        <v>0.625</v>
      </c>
      <c r="G164" s="73">
        <f t="shared" si="14"/>
        <v>960</v>
      </c>
      <c r="H164" s="100">
        <f>D164*((10)/100)+D164</f>
        <v>825</v>
      </c>
      <c r="I164" s="91">
        <f t="shared" si="18"/>
        <v>0.1</v>
      </c>
      <c r="J164" s="54"/>
      <c r="K164" s="50"/>
      <c r="L164" s="49">
        <f t="shared" si="16"/>
        <v>-1</v>
      </c>
      <c r="M164" s="58"/>
      <c r="N164" s="62"/>
      <c r="O164" s="26"/>
      <c r="P164" s="26"/>
      <c r="Q164" s="26"/>
      <c r="R164" s="26"/>
      <c r="S164" s="27"/>
    </row>
    <row r="165" spans="2:19" ht="14.25" x14ac:dyDescent="0.3">
      <c r="B165" s="103" t="s">
        <v>62</v>
      </c>
      <c r="C165" s="71" t="s">
        <v>65</v>
      </c>
      <c r="D165" s="82">
        <v>2800</v>
      </c>
      <c r="E165" s="73">
        <v>3500</v>
      </c>
      <c r="F165" s="73">
        <f t="shared" si="15"/>
        <v>0.8</v>
      </c>
      <c r="G165" s="73">
        <f t="shared" si="14"/>
        <v>2800</v>
      </c>
      <c r="H165" s="100">
        <f t="shared" si="17"/>
        <v>2940</v>
      </c>
      <c r="I165" s="91">
        <f t="shared" si="18"/>
        <v>0.05</v>
      </c>
      <c r="J165" s="54"/>
      <c r="K165" s="50"/>
      <c r="L165" s="49">
        <f t="shared" si="16"/>
        <v>-1</v>
      </c>
      <c r="M165" s="58"/>
      <c r="N165" s="59" t="s">
        <v>120</v>
      </c>
      <c r="O165" s="17" t="s">
        <v>120</v>
      </c>
      <c r="P165" s="17" t="s">
        <v>120</v>
      </c>
      <c r="Q165" s="17" t="s">
        <v>120</v>
      </c>
      <c r="R165" s="17" t="s">
        <v>120</v>
      </c>
      <c r="S165" s="22" t="s">
        <v>129</v>
      </c>
    </row>
    <row r="166" spans="2:19" ht="12.75" customHeight="1" x14ac:dyDescent="0.3">
      <c r="B166" s="104"/>
      <c r="C166" s="71" t="s">
        <v>28</v>
      </c>
      <c r="D166" s="82">
        <v>1175</v>
      </c>
      <c r="E166" s="73">
        <v>2000</v>
      </c>
      <c r="F166" s="79">
        <f t="shared" si="15"/>
        <v>0.58750000000000002</v>
      </c>
      <c r="G166" s="73">
        <f t="shared" si="14"/>
        <v>1600</v>
      </c>
      <c r="H166" s="100">
        <f>D166*((10)/100)+D166</f>
        <v>1292.5</v>
      </c>
      <c r="I166" s="91">
        <f t="shared" si="18"/>
        <v>0.1</v>
      </c>
      <c r="J166" s="54"/>
      <c r="K166" s="50"/>
      <c r="L166" s="49">
        <f t="shared" si="16"/>
        <v>-1</v>
      </c>
      <c r="M166" s="58"/>
      <c r="N166" s="60" t="s">
        <v>120</v>
      </c>
      <c r="O166" s="18" t="s">
        <v>120</v>
      </c>
      <c r="P166" s="18" t="s">
        <v>120</v>
      </c>
      <c r="Q166" s="18" t="s">
        <v>120</v>
      </c>
      <c r="R166" s="18" t="s">
        <v>120</v>
      </c>
      <c r="S166" s="23">
        <v>4</v>
      </c>
    </row>
    <row r="167" spans="2:19" ht="12.75" customHeight="1" x14ac:dyDescent="0.3">
      <c r="B167" s="104"/>
      <c r="C167" s="75" t="s">
        <v>265</v>
      </c>
      <c r="D167" s="82">
        <v>1345</v>
      </c>
      <c r="E167" s="73">
        <v>2000</v>
      </c>
      <c r="F167" s="79">
        <f t="shared" si="15"/>
        <v>0.67249999999999999</v>
      </c>
      <c r="G167" s="73">
        <f t="shared" si="14"/>
        <v>1600</v>
      </c>
      <c r="H167" s="100">
        <f>D167*((8)/100)+D167</f>
        <v>1452.6</v>
      </c>
      <c r="I167" s="91">
        <f t="shared" si="18"/>
        <v>7.9999999999999932E-2</v>
      </c>
      <c r="J167" s="54"/>
      <c r="K167" s="50"/>
      <c r="L167" s="49">
        <f t="shared" si="16"/>
        <v>-1</v>
      </c>
      <c r="M167" s="58"/>
      <c r="N167" s="60"/>
      <c r="O167" s="18"/>
      <c r="P167" s="18"/>
      <c r="Q167" s="18"/>
      <c r="R167" s="18"/>
      <c r="S167" s="23"/>
    </row>
    <row r="168" spans="2:19" ht="12.75" customHeight="1" x14ac:dyDescent="0.3">
      <c r="B168" s="104"/>
      <c r="C168" s="71" t="s">
        <v>63</v>
      </c>
      <c r="D168" s="82">
        <v>1180</v>
      </c>
      <c r="E168" s="73">
        <v>2000</v>
      </c>
      <c r="F168" s="79">
        <f t="shared" si="15"/>
        <v>0.59</v>
      </c>
      <c r="G168" s="73">
        <f t="shared" si="14"/>
        <v>1600</v>
      </c>
      <c r="H168" s="100">
        <f>D168*((9)/100)+D168</f>
        <v>1286.2</v>
      </c>
      <c r="I168" s="91">
        <f t="shared" si="18"/>
        <v>9.0000000000000038E-2</v>
      </c>
      <c r="J168" s="54"/>
      <c r="K168" s="50"/>
      <c r="L168" s="49">
        <f t="shared" si="16"/>
        <v>-1</v>
      </c>
      <c r="M168" s="58"/>
      <c r="N168" s="60" t="s">
        <v>120</v>
      </c>
      <c r="O168" s="18" t="s">
        <v>120</v>
      </c>
      <c r="P168" s="18" t="s">
        <v>120</v>
      </c>
      <c r="Q168" s="18" t="s">
        <v>120</v>
      </c>
      <c r="R168" s="18" t="s">
        <v>120</v>
      </c>
      <c r="S168" s="23">
        <v>4</v>
      </c>
    </row>
    <row r="169" spans="2:19" ht="12.75" customHeight="1" x14ac:dyDescent="0.3">
      <c r="B169" s="104"/>
      <c r="C169" s="75" t="s">
        <v>267</v>
      </c>
      <c r="D169" s="82">
        <v>1460</v>
      </c>
      <c r="E169" s="73">
        <v>1800</v>
      </c>
      <c r="F169" s="73">
        <f t="shared" si="15"/>
        <v>0.81111111111111112</v>
      </c>
      <c r="G169" s="73">
        <f t="shared" si="14"/>
        <v>1440</v>
      </c>
      <c r="H169" s="100">
        <f t="shared" si="17"/>
        <v>1533</v>
      </c>
      <c r="I169" s="91">
        <f t="shared" si="18"/>
        <v>0.05</v>
      </c>
      <c r="J169" s="54"/>
      <c r="K169" s="50"/>
      <c r="L169" s="49">
        <f t="shared" si="16"/>
        <v>-1</v>
      </c>
      <c r="M169" s="58"/>
      <c r="N169" s="60"/>
      <c r="O169" s="18"/>
      <c r="P169" s="18"/>
      <c r="Q169" s="18"/>
      <c r="R169" s="18"/>
      <c r="S169" s="23"/>
    </row>
    <row r="170" spans="2:19" ht="12.75" customHeight="1" x14ac:dyDescent="0.3">
      <c r="B170" s="104"/>
      <c r="C170" s="75" t="s">
        <v>189</v>
      </c>
      <c r="D170" s="82">
        <v>1125</v>
      </c>
      <c r="E170" s="73">
        <v>2000</v>
      </c>
      <c r="F170" s="79">
        <f t="shared" si="15"/>
        <v>0.5625</v>
      </c>
      <c r="G170" s="73">
        <f t="shared" si="14"/>
        <v>1600</v>
      </c>
      <c r="H170" s="100">
        <f>D170*((9)/100)+D170</f>
        <v>1226.25</v>
      </c>
      <c r="I170" s="91">
        <f t="shared" si="18"/>
        <v>0.09</v>
      </c>
      <c r="J170" s="54"/>
      <c r="K170" s="50"/>
      <c r="L170" s="49">
        <f t="shared" si="16"/>
        <v>-1</v>
      </c>
      <c r="M170" s="58"/>
      <c r="N170" s="60" t="s">
        <v>120</v>
      </c>
      <c r="O170" s="18" t="s">
        <v>120</v>
      </c>
      <c r="P170" s="18" t="s">
        <v>120</v>
      </c>
      <c r="Q170" s="18" t="s">
        <v>120</v>
      </c>
      <c r="R170" s="18" t="s">
        <v>120</v>
      </c>
      <c r="S170" s="23" t="s">
        <v>126</v>
      </c>
    </row>
    <row r="171" spans="2:19" ht="14.25" x14ac:dyDescent="0.3">
      <c r="B171" s="104"/>
      <c r="C171" s="71" t="s">
        <v>64</v>
      </c>
      <c r="D171" s="82">
        <v>1345</v>
      </c>
      <c r="E171" s="73">
        <v>2000</v>
      </c>
      <c r="F171" s="79">
        <f t="shared" si="15"/>
        <v>0.67249999999999999</v>
      </c>
      <c r="G171" s="73">
        <f t="shared" si="14"/>
        <v>1600</v>
      </c>
      <c r="H171" s="100">
        <f>D171*((8)/100)+D171</f>
        <v>1452.6</v>
      </c>
      <c r="I171" s="91">
        <f t="shared" si="18"/>
        <v>7.9999999999999932E-2</v>
      </c>
      <c r="J171" s="54"/>
      <c r="K171" s="50"/>
      <c r="L171" s="49">
        <f t="shared" si="16"/>
        <v>-1</v>
      </c>
      <c r="M171" s="58"/>
      <c r="N171" s="60" t="s">
        <v>120</v>
      </c>
      <c r="O171" s="18" t="s">
        <v>120</v>
      </c>
      <c r="P171" s="18" t="s">
        <v>120</v>
      </c>
      <c r="Q171" s="18" t="s">
        <v>120</v>
      </c>
      <c r="R171" s="18" t="s">
        <v>120</v>
      </c>
      <c r="S171" s="23">
        <v>4</v>
      </c>
    </row>
    <row r="172" spans="2:19" ht="14.25" x14ac:dyDescent="0.3">
      <c r="B172" s="104"/>
      <c r="C172" s="75" t="s">
        <v>266</v>
      </c>
      <c r="D172" s="82">
        <v>1180</v>
      </c>
      <c r="E172" s="73">
        <v>2000</v>
      </c>
      <c r="F172" s="79">
        <f t="shared" si="15"/>
        <v>0.59</v>
      </c>
      <c r="G172" s="73">
        <f t="shared" si="14"/>
        <v>1600</v>
      </c>
      <c r="H172" s="100">
        <f>D172*((8)/100)+D172</f>
        <v>1274.4000000000001</v>
      </c>
      <c r="I172" s="91">
        <f t="shared" si="18"/>
        <v>8.0000000000000071E-2</v>
      </c>
      <c r="J172" s="54"/>
      <c r="K172" s="50"/>
      <c r="L172" s="49">
        <f t="shared" si="16"/>
        <v>-1</v>
      </c>
      <c r="M172" s="58"/>
      <c r="N172" s="60"/>
      <c r="O172" s="18"/>
      <c r="P172" s="18"/>
      <c r="Q172" s="18"/>
      <c r="R172" s="18"/>
      <c r="S172" s="27"/>
    </row>
    <row r="173" spans="2:19" ht="15" thickBot="1" x14ac:dyDescent="0.35">
      <c r="B173" s="105"/>
      <c r="C173" s="75" t="s">
        <v>268</v>
      </c>
      <c r="D173" s="82">
        <v>690</v>
      </c>
      <c r="E173" s="73">
        <v>800</v>
      </c>
      <c r="F173" s="73">
        <f t="shared" si="15"/>
        <v>0.86250000000000004</v>
      </c>
      <c r="G173" s="73">
        <f t="shared" si="14"/>
        <v>640</v>
      </c>
      <c r="H173" s="100">
        <f t="shared" si="17"/>
        <v>724.5</v>
      </c>
      <c r="I173" s="91">
        <f t="shared" si="18"/>
        <v>0.05</v>
      </c>
      <c r="J173" s="54"/>
      <c r="K173" s="50"/>
      <c r="L173" s="49">
        <f t="shared" si="16"/>
        <v>-1</v>
      </c>
      <c r="M173" s="58"/>
      <c r="N173" s="61"/>
      <c r="O173" s="20"/>
      <c r="P173" s="20"/>
      <c r="Q173" s="20"/>
      <c r="R173" s="20"/>
      <c r="S173" s="24"/>
    </row>
    <row r="174" spans="2:19" ht="14.25" x14ac:dyDescent="0.3">
      <c r="B174" s="103" t="s">
        <v>104</v>
      </c>
      <c r="C174" s="71" t="s">
        <v>70</v>
      </c>
      <c r="D174" s="72">
        <v>1575</v>
      </c>
      <c r="E174" s="73">
        <v>2000</v>
      </c>
      <c r="F174" s="81">
        <f t="shared" si="15"/>
        <v>0.78749999999999998</v>
      </c>
      <c r="G174" s="73">
        <f t="shared" si="14"/>
        <v>1600</v>
      </c>
      <c r="H174" s="100">
        <f>D174*((7)/100)+D174</f>
        <v>1685.25</v>
      </c>
      <c r="I174" s="91">
        <f t="shared" si="18"/>
        <v>7.0000000000000007E-2</v>
      </c>
      <c r="J174" s="54"/>
      <c r="K174" s="48"/>
      <c r="L174" s="49">
        <f t="shared" si="16"/>
        <v>-1</v>
      </c>
      <c r="M174" s="58"/>
      <c r="N174" s="63" t="s">
        <v>120</v>
      </c>
      <c r="O174" s="28" t="s">
        <v>120</v>
      </c>
      <c r="P174" s="28" t="s">
        <v>120</v>
      </c>
      <c r="Q174" s="28" t="s">
        <v>120</v>
      </c>
      <c r="R174" s="28" t="s">
        <v>120</v>
      </c>
      <c r="S174" s="29" t="s">
        <v>194</v>
      </c>
    </row>
    <row r="175" spans="2:19" ht="14.25" x14ac:dyDescent="0.3">
      <c r="B175" s="104"/>
      <c r="C175" s="75" t="s">
        <v>269</v>
      </c>
      <c r="D175" s="72">
        <v>3490</v>
      </c>
      <c r="E175" s="80">
        <v>0</v>
      </c>
      <c r="F175" s="73" t="e">
        <f t="shared" si="15"/>
        <v>#DIV/0!</v>
      </c>
      <c r="G175" s="73">
        <f t="shared" si="14"/>
        <v>0</v>
      </c>
      <c r="H175" s="100">
        <f t="shared" si="17"/>
        <v>3664.5</v>
      </c>
      <c r="I175" s="91">
        <f t="shared" si="18"/>
        <v>0.05</v>
      </c>
      <c r="J175" s="54"/>
      <c r="K175" s="48"/>
      <c r="L175" s="49">
        <f t="shared" si="16"/>
        <v>-1</v>
      </c>
      <c r="M175" s="58"/>
      <c r="N175" s="60"/>
      <c r="O175" s="18"/>
      <c r="P175" s="18"/>
      <c r="Q175" s="18"/>
      <c r="R175" s="18"/>
      <c r="S175" s="23"/>
    </row>
    <row r="176" spans="2:19" ht="12.75" customHeight="1" x14ac:dyDescent="0.3">
      <c r="B176" s="104"/>
      <c r="C176" s="75" t="s">
        <v>270</v>
      </c>
      <c r="D176" s="72">
        <v>1800</v>
      </c>
      <c r="E176" s="80">
        <v>0</v>
      </c>
      <c r="F176" s="73" t="e">
        <f t="shared" si="15"/>
        <v>#DIV/0!</v>
      </c>
      <c r="G176" s="73">
        <f t="shared" si="14"/>
        <v>0</v>
      </c>
      <c r="H176" s="100">
        <f t="shared" si="17"/>
        <v>1890</v>
      </c>
      <c r="I176" s="91">
        <f t="shared" si="18"/>
        <v>0.05</v>
      </c>
      <c r="J176" s="54"/>
      <c r="K176" s="48"/>
      <c r="L176" s="49">
        <f t="shared" si="16"/>
        <v>-1</v>
      </c>
      <c r="M176" s="58"/>
      <c r="N176" s="60"/>
      <c r="O176" s="18"/>
      <c r="P176" s="18"/>
      <c r="Q176" s="18"/>
      <c r="R176" s="18"/>
      <c r="S176" s="23"/>
    </row>
    <row r="177" spans="2:21" ht="12.75" customHeight="1" x14ac:dyDescent="0.3">
      <c r="B177" s="104"/>
      <c r="C177" s="71" t="s">
        <v>69</v>
      </c>
      <c r="D177" s="72">
        <v>2240</v>
      </c>
      <c r="E177" s="73">
        <v>3000</v>
      </c>
      <c r="F177" s="73">
        <f t="shared" si="15"/>
        <v>0.7466666666666667</v>
      </c>
      <c r="G177" s="73">
        <f t="shared" si="14"/>
        <v>2400</v>
      </c>
      <c r="H177" s="100">
        <f t="shared" si="17"/>
        <v>2352</v>
      </c>
      <c r="I177" s="91">
        <f t="shared" si="18"/>
        <v>0.05</v>
      </c>
      <c r="J177" s="54"/>
      <c r="K177" s="48"/>
      <c r="L177" s="49">
        <f t="shared" si="16"/>
        <v>-1</v>
      </c>
      <c r="M177" s="58"/>
      <c r="N177" s="60" t="s">
        <v>120</v>
      </c>
      <c r="O177" s="18" t="s">
        <v>120</v>
      </c>
      <c r="P177" s="18" t="s">
        <v>120</v>
      </c>
      <c r="Q177" s="18" t="s">
        <v>120</v>
      </c>
      <c r="R177" s="18" t="s">
        <v>120</v>
      </c>
      <c r="S177" s="23">
        <v>2</v>
      </c>
    </row>
    <row r="178" spans="2:21" ht="12.75" customHeight="1" x14ac:dyDescent="0.3">
      <c r="B178" s="104"/>
      <c r="C178" s="75" t="s">
        <v>190</v>
      </c>
      <c r="D178" s="72">
        <v>2900</v>
      </c>
      <c r="E178" s="73">
        <v>3500</v>
      </c>
      <c r="F178" s="73">
        <f t="shared" si="15"/>
        <v>0.82857142857142863</v>
      </c>
      <c r="G178" s="73">
        <f t="shared" si="14"/>
        <v>2800</v>
      </c>
      <c r="H178" s="100">
        <f t="shared" si="17"/>
        <v>3045</v>
      </c>
      <c r="I178" s="91">
        <f t="shared" si="18"/>
        <v>0.05</v>
      </c>
      <c r="J178" s="54"/>
      <c r="K178" s="48"/>
      <c r="L178" s="49">
        <f t="shared" si="16"/>
        <v>-1</v>
      </c>
      <c r="M178" s="58"/>
      <c r="N178" s="60" t="s">
        <v>120</v>
      </c>
      <c r="O178" s="18" t="s">
        <v>120</v>
      </c>
      <c r="P178" s="18" t="s">
        <v>120</v>
      </c>
      <c r="Q178" s="18" t="s">
        <v>120</v>
      </c>
      <c r="R178" s="18" t="s">
        <v>120</v>
      </c>
      <c r="S178" s="23">
        <v>1</v>
      </c>
    </row>
    <row r="179" spans="2:21" ht="12.75" customHeight="1" x14ac:dyDescent="0.3">
      <c r="B179" s="104"/>
      <c r="C179" s="75" t="s">
        <v>160</v>
      </c>
      <c r="D179" s="72">
        <v>2520</v>
      </c>
      <c r="E179" s="73">
        <v>3500</v>
      </c>
      <c r="F179" s="81">
        <f t="shared" si="15"/>
        <v>0.72</v>
      </c>
      <c r="G179" s="73">
        <f t="shared" si="14"/>
        <v>2800</v>
      </c>
      <c r="H179" s="100">
        <f>D179*((7)/100)+D179</f>
        <v>2696.4</v>
      </c>
      <c r="I179" s="91">
        <f t="shared" si="18"/>
        <v>7.0000000000000034E-2</v>
      </c>
      <c r="J179" s="54"/>
      <c r="K179" s="48"/>
      <c r="L179" s="49">
        <f t="shared" si="16"/>
        <v>-1</v>
      </c>
      <c r="M179" s="58"/>
      <c r="N179" s="60" t="s">
        <v>120</v>
      </c>
      <c r="O179" s="18" t="s">
        <v>120</v>
      </c>
      <c r="P179" s="18" t="s">
        <v>120</v>
      </c>
      <c r="Q179" s="18" t="s">
        <v>120</v>
      </c>
      <c r="R179" s="18" t="s">
        <v>120</v>
      </c>
      <c r="S179" s="23">
        <v>4</v>
      </c>
    </row>
    <row r="180" spans="2:21" ht="12.75" customHeight="1" x14ac:dyDescent="0.3">
      <c r="B180" s="104"/>
      <c r="C180" s="71" t="s">
        <v>67</v>
      </c>
      <c r="D180" s="72">
        <v>960</v>
      </c>
      <c r="E180" s="73">
        <v>1500</v>
      </c>
      <c r="F180" s="81">
        <f t="shared" si="15"/>
        <v>0.64</v>
      </c>
      <c r="G180" s="73">
        <f t="shared" si="14"/>
        <v>1200</v>
      </c>
      <c r="H180" s="100">
        <f>D180*((7)/100)+D180</f>
        <v>1027.2</v>
      </c>
      <c r="I180" s="91">
        <f t="shared" si="18"/>
        <v>7.0000000000000048E-2</v>
      </c>
      <c r="J180" s="54"/>
      <c r="K180" s="48"/>
      <c r="L180" s="49">
        <f t="shared" si="16"/>
        <v>-1</v>
      </c>
      <c r="M180" s="58"/>
      <c r="N180" s="60" t="s">
        <v>120</v>
      </c>
      <c r="O180" s="18" t="s">
        <v>120</v>
      </c>
      <c r="P180" s="18" t="s">
        <v>120</v>
      </c>
      <c r="Q180" s="18" t="s">
        <v>120</v>
      </c>
      <c r="R180" s="18" t="s">
        <v>120</v>
      </c>
      <c r="S180" s="23">
        <v>4</v>
      </c>
    </row>
    <row r="181" spans="2:21" ht="12.75" customHeight="1" x14ac:dyDescent="0.3">
      <c r="B181" s="104"/>
      <c r="C181" s="75" t="s">
        <v>47</v>
      </c>
      <c r="D181" s="72">
        <v>1800</v>
      </c>
      <c r="E181" s="80">
        <v>0</v>
      </c>
      <c r="F181" s="73" t="e">
        <f t="shared" si="15"/>
        <v>#DIV/0!</v>
      </c>
      <c r="G181" s="73">
        <f t="shared" si="14"/>
        <v>0</v>
      </c>
      <c r="H181" s="100">
        <f t="shared" si="17"/>
        <v>1890</v>
      </c>
      <c r="I181" s="91">
        <f t="shared" si="18"/>
        <v>0.05</v>
      </c>
      <c r="J181" s="54"/>
      <c r="K181" s="48"/>
      <c r="L181" s="49">
        <f t="shared" si="16"/>
        <v>-1</v>
      </c>
      <c r="M181" s="58"/>
      <c r="N181" s="60"/>
      <c r="O181" s="18"/>
      <c r="P181" s="18"/>
      <c r="Q181" s="18"/>
      <c r="R181" s="18"/>
      <c r="S181" s="23"/>
    </row>
    <row r="182" spans="2:21" ht="14.25" x14ac:dyDescent="0.3">
      <c r="B182" s="104"/>
      <c r="C182" s="71" t="s">
        <v>68</v>
      </c>
      <c r="D182" s="72">
        <v>960</v>
      </c>
      <c r="E182" s="73">
        <v>1500</v>
      </c>
      <c r="F182" s="81">
        <f t="shared" si="15"/>
        <v>0.64</v>
      </c>
      <c r="G182" s="73">
        <f t="shared" ref="G182:G245" si="19">E182*0.8</f>
        <v>1200</v>
      </c>
      <c r="H182" s="100">
        <f>D182*((7)/100)+D182</f>
        <v>1027.2</v>
      </c>
      <c r="I182" s="91">
        <f t="shared" si="18"/>
        <v>7.0000000000000048E-2</v>
      </c>
      <c r="J182" s="54"/>
      <c r="K182" s="48"/>
      <c r="L182" s="49">
        <f t="shared" si="16"/>
        <v>-1</v>
      </c>
      <c r="M182" s="58"/>
      <c r="N182" s="60" t="s">
        <v>120</v>
      </c>
      <c r="O182" s="18" t="s">
        <v>120</v>
      </c>
      <c r="P182" s="18" t="s">
        <v>120</v>
      </c>
      <c r="Q182" s="18" t="s">
        <v>120</v>
      </c>
      <c r="R182" s="18" t="s">
        <v>120</v>
      </c>
      <c r="S182" s="23">
        <v>5</v>
      </c>
    </row>
    <row r="183" spans="2:21" ht="14.25" x14ac:dyDescent="0.3">
      <c r="B183" s="104"/>
      <c r="C183" s="75" t="s">
        <v>177</v>
      </c>
      <c r="D183" s="72">
        <v>2520</v>
      </c>
      <c r="E183" s="73">
        <v>3000</v>
      </c>
      <c r="F183" s="73">
        <f t="shared" si="15"/>
        <v>0.84</v>
      </c>
      <c r="G183" s="73">
        <f t="shared" si="19"/>
        <v>2400</v>
      </c>
      <c r="H183" s="100">
        <f t="shared" si="17"/>
        <v>2646</v>
      </c>
      <c r="I183" s="91">
        <f t="shared" si="18"/>
        <v>0.05</v>
      </c>
      <c r="J183" s="54"/>
      <c r="K183" s="48"/>
      <c r="L183" s="49">
        <f t="shared" si="16"/>
        <v>-1</v>
      </c>
      <c r="M183" s="58"/>
      <c r="N183" s="60" t="s">
        <v>120</v>
      </c>
      <c r="O183" s="18" t="s">
        <v>120</v>
      </c>
      <c r="P183" s="18" t="s">
        <v>120</v>
      </c>
      <c r="Q183" s="18" t="s">
        <v>120</v>
      </c>
      <c r="R183" s="18" t="s">
        <v>120</v>
      </c>
      <c r="S183" s="23">
        <v>1</v>
      </c>
    </row>
    <row r="184" spans="2:21" ht="12.75" customHeight="1" x14ac:dyDescent="0.3">
      <c r="B184" s="104"/>
      <c r="C184" s="71" t="s">
        <v>116</v>
      </c>
      <c r="D184" s="72">
        <v>3210</v>
      </c>
      <c r="E184" s="73">
        <v>4000</v>
      </c>
      <c r="F184" s="73">
        <f t="shared" si="15"/>
        <v>0.80249999999999999</v>
      </c>
      <c r="G184" s="73">
        <f t="shared" si="19"/>
        <v>3200</v>
      </c>
      <c r="H184" s="100">
        <f t="shared" si="17"/>
        <v>3370.5</v>
      </c>
      <c r="I184" s="91">
        <f t="shared" si="18"/>
        <v>0.05</v>
      </c>
      <c r="J184" s="54"/>
      <c r="K184" s="48"/>
      <c r="L184" s="49">
        <f t="shared" si="16"/>
        <v>-1</v>
      </c>
      <c r="M184" s="58"/>
      <c r="N184" s="60" t="s">
        <v>120</v>
      </c>
      <c r="O184" s="18" t="s">
        <v>120</v>
      </c>
      <c r="P184" s="18" t="s">
        <v>120</v>
      </c>
      <c r="Q184" s="18" t="s">
        <v>120</v>
      </c>
      <c r="R184" s="18" t="s">
        <v>120</v>
      </c>
      <c r="S184" s="23">
        <v>1</v>
      </c>
    </row>
    <row r="185" spans="2:21" ht="14.25" x14ac:dyDescent="0.3">
      <c r="B185" s="104"/>
      <c r="C185" s="75" t="s">
        <v>271</v>
      </c>
      <c r="D185" s="72">
        <v>2800</v>
      </c>
      <c r="E185" s="73">
        <v>3200</v>
      </c>
      <c r="F185" s="73">
        <f t="shared" si="15"/>
        <v>0.875</v>
      </c>
      <c r="G185" s="73">
        <f t="shared" si="19"/>
        <v>2560</v>
      </c>
      <c r="H185" s="100">
        <f t="shared" si="17"/>
        <v>2940</v>
      </c>
      <c r="I185" s="91">
        <f t="shared" si="18"/>
        <v>0.05</v>
      </c>
      <c r="J185" s="54"/>
      <c r="K185" s="48"/>
      <c r="L185" s="49">
        <f t="shared" si="16"/>
        <v>-1</v>
      </c>
      <c r="M185" s="58"/>
      <c r="N185" s="60"/>
      <c r="O185" s="18"/>
      <c r="P185" s="18"/>
      <c r="Q185" s="18"/>
      <c r="R185" s="18"/>
      <c r="S185" s="23"/>
    </row>
    <row r="186" spans="2:21" ht="14.25" x14ac:dyDescent="0.3">
      <c r="B186" s="104"/>
      <c r="C186" s="71" t="s">
        <v>66</v>
      </c>
      <c r="D186" s="72">
        <v>1050</v>
      </c>
      <c r="E186" s="73">
        <v>1500</v>
      </c>
      <c r="F186" s="81">
        <f t="shared" si="15"/>
        <v>0.7</v>
      </c>
      <c r="G186" s="73">
        <f t="shared" si="19"/>
        <v>1200</v>
      </c>
      <c r="H186" s="100">
        <f>D186*((7)/100)+D186</f>
        <v>1123.5</v>
      </c>
      <c r="I186" s="91">
        <f t="shared" si="18"/>
        <v>7.0000000000000007E-2</v>
      </c>
      <c r="J186" s="54"/>
      <c r="K186" s="48"/>
      <c r="L186" s="49">
        <f t="shared" si="16"/>
        <v>-1</v>
      </c>
      <c r="M186" s="58"/>
      <c r="N186" s="62"/>
      <c r="O186" s="26" t="s">
        <v>120</v>
      </c>
      <c r="P186" s="26" t="s">
        <v>120</v>
      </c>
      <c r="Q186" s="26" t="s">
        <v>120</v>
      </c>
      <c r="R186" s="26" t="s">
        <v>120</v>
      </c>
      <c r="S186" s="27" t="s">
        <v>196</v>
      </c>
    </row>
    <row r="187" spans="2:21" ht="14.25" x14ac:dyDescent="0.3">
      <c r="B187" s="104"/>
      <c r="C187" s="75" t="s">
        <v>170</v>
      </c>
      <c r="D187" s="72">
        <v>2350</v>
      </c>
      <c r="E187" s="73">
        <v>3000</v>
      </c>
      <c r="F187" s="73">
        <f t="shared" si="15"/>
        <v>0.78333333333333333</v>
      </c>
      <c r="G187" s="73">
        <f t="shared" si="19"/>
        <v>2400</v>
      </c>
      <c r="H187" s="100">
        <f t="shared" si="17"/>
        <v>2467.5</v>
      </c>
      <c r="I187" s="91">
        <f t="shared" si="18"/>
        <v>0.05</v>
      </c>
      <c r="J187" s="54"/>
      <c r="K187" s="48"/>
      <c r="L187" s="49">
        <f t="shared" si="16"/>
        <v>-1</v>
      </c>
      <c r="M187" s="58"/>
      <c r="N187" s="60" t="s">
        <v>120</v>
      </c>
      <c r="O187" s="18" t="s">
        <v>120</v>
      </c>
      <c r="P187" s="18" t="s">
        <v>120</v>
      </c>
      <c r="Q187" s="18" t="s">
        <v>120</v>
      </c>
      <c r="R187" s="18" t="s">
        <v>120</v>
      </c>
      <c r="S187" s="23">
        <v>1</v>
      </c>
    </row>
    <row r="188" spans="2:21" ht="14.25" x14ac:dyDescent="0.3">
      <c r="B188" s="104"/>
      <c r="C188" s="71" t="s">
        <v>142</v>
      </c>
      <c r="D188" s="72">
        <v>2805</v>
      </c>
      <c r="E188" s="73">
        <v>4000</v>
      </c>
      <c r="F188" s="81">
        <f t="shared" si="15"/>
        <v>0.70125000000000004</v>
      </c>
      <c r="G188" s="73">
        <f t="shared" si="19"/>
        <v>3200</v>
      </c>
      <c r="H188" s="100">
        <f>D188*((7)/100)+D188</f>
        <v>3001.35</v>
      </c>
      <c r="I188" s="91">
        <f t="shared" si="18"/>
        <v>6.9999999999999965E-2</v>
      </c>
      <c r="J188" s="54"/>
      <c r="K188" s="48"/>
      <c r="L188" s="49">
        <f t="shared" si="16"/>
        <v>-1</v>
      </c>
      <c r="M188" s="58"/>
      <c r="N188" s="60" t="s">
        <v>120</v>
      </c>
      <c r="O188" s="18" t="s">
        <v>120</v>
      </c>
      <c r="P188" s="18" t="s">
        <v>120</v>
      </c>
      <c r="Q188" s="18" t="s">
        <v>120</v>
      </c>
      <c r="R188" s="18" t="s">
        <v>120</v>
      </c>
      <c r="S188" s="23">
        <v>2</v>
      </c>
    </row>
    <row r="189" spans="2:21" ht="15" thickBot="1" x14ac:dyDescent="0.35">
      <c r="B189" s="105"/>
      <c r="C189" s="71" t="s">
        <v>159</v>
      </c>
      <c r="D189" s="72">
        <v>2625</v>
      </c>
      <c r="E189" s="73">
        <v>3500</v>
      </c>
      <c r="F189" s="81">
        <f t="shared" si="15"/>
        <v>0.75</v>
      </c>
      <c r="G189" s="73">
        <f t="shared" si="19"/>
        <v>2800</v>
      </c>
      <c r="H189" s="100">
        <f>D189*((7)/100)+D189</f>
        <v>2808.75</v>
      </c>
      <c r="I189" s="91">
        <f t="shared" si="18"/>
        <v>7.0000000000000007E-2</v>
      </c>
      <c r="J189" s="54"/>
      <c r="K189" s="48"/>
      <c r="L189" s="49">
        <f t="shared" si="16"/>
        <v>-1</v>
      </c>
      <c r="M189" s="58"/>
      <c r="N189" s="66" t="s">
        <v>120</v>
      </c>
      <c r="O189" s="35" t="s">
        <v>120</v>
      </c>
      <c r="P189" s="35" t="s">
        <v>120</v>
      </c>
      <c r="Q189" s="35" t="s">
        <v>120</v>
      </c>
      <c r="R189" s="35" t="s">
        <v>120</v>
      </c>
      <c r="S189" s="36">
        <v>1</v>
      </c>
    </row>
    <row r="190" spans="2:21" ht="12.75" customHeight="1" x14ac:dyDescent="0.3">
      <c r="B190" s="114" t="s">
        <v>105</v>
      </c>
      <c r="C190" s="75" t="s">
        <v>274</v>
      </c>
      <c r="D190" s="72">
        <v>3370</v>
      </c>
      <c r="E190" s="73">
        <v>4000</v>
      </c>
      <c r="F190" s="73">
        <f t="shared" si="15"/>
        <v>0.84250000000000003</v>
      </c>
      <c r="G190" s="73">
        <f t="shared" si="19"/>
        <v>3200</v>
      </c>
      <c r="H190" s="100">
        <f t="shared" si="17"/>
        <v>3538.5</v>
      </c>
      <c r="I190" s="91">
        <f t="shared" si="18"/>
        <v>0.05</v>
      </c>
      <c r="J190" s="54"/>
      <c r="K190" s="48"/>
      <c r="L190" s="49">
        <f t="shared" si="16"/>
        <v>-1</v>
      </c>
      <c r="M190" s="58"/>
      <c r="N190" s="64"/>
      <c r="O190" s="30"/>
      <c r="P190" s="30"/>
      <c r="Q190" s="30"/>
      <c r="R190" s="30"/>
      <c r="S190" s="31"/>
    </row>
    <row r="191" spans="2:21" ht="12.75" customHeight="1" x14ac:dyDescent="0.3">
      <c r="B191" s="104"/>
      <c r="C191" s="75" t="s">
        <v>275</v>
      </c>
      <c r="D191" s="72">
        <v>3900</v>
      </c>
      <c r="E191" s="73">
        <v>4000</v>
      </c>
      <c r="F191" s="73">
        <f t="shared" si="15"/>
        <v>0.97499999999999998</v>
      </c>
      <c r="G191" s="73">
        <f t="shared" si="19"/>
        <v>3200</v>
      </c>
      <c r="H191" s="100">
        <f t="shared" si="17"/>
        <v>4095</v>
      </c>
      <c r="I191" s="91">
        <f t="shared" si="18"/>
        <v>0.05</v>
      </c>
      <c r="J191" s="54"/>
      <c r="K191" s="48"/>
      <c r="L191" s="49">
        <f t="shared" si="16"/>
        <v>-1</v>
      </c>
      <c r="M191" s="58"/>
      <c r="N191" s="60"/>
      <c r="O191" s="18"/>
      <c r="P191" s="18"/>
      <c r="Q191" s="18"/>
      <c r="R191" s="18"/>
      <c r="S191" s="23"/>
      <c r="U191" s="34"/>
    </row>
    <row r="192" spans="2:21" ht="12.75" customHeight="1" x14ac:dyDescent="0.3">
      <c r="B192" s="104"/>
      <c r="C192" s="71" t="s">
        <v>77</v>
      </c>
      <c r="D192" s="72">
        <v>3350</v>
      </c>
      <c r="E192" s="80">
        <v>0</v>
      </c>
      <c r="F192" s="73" t="e">
        <f t="shared" si="15"/>
        <v>#DIV/0!</v>
      </c>
      <c r="G192" s="73">
        <f t="shared" si="19"/>
        <v>0</v>
      </c>
      <c r="H192" s="100">
        <f t="shared" si="17"/>
        <v>3517.5</v>
      </c>
      <c r="I192" s="91">
        <f t="shared" si="18"/>
        <v>0.05</v>
      </c>
      <c r="J192" s="54"/>
      <c r="K192" s="48"/>
      <c r="L192" s="49">
        <f t="shared" si="16"/>
        <v>-1</v>
      </c>
      <c r="M192" s="58"/>
      <c r="N192" s="60" t="s">
        <v>120</v>
      </c>
      <c r="O192" s="18" t="s">
        <v>120</v>
      </c>
      <c r="P192" s="18" t="s">
        <v>120</v>
      </c>
      <c r="Q192" s="18" t="s">
        <v>120</v>
      </c>
      <c r="R192" s="18" t="s">
        <v>120</v>
      </c>
      <c r="S192" s="23">
        <v>1</v>
      </c>
      <c r="U192" s="34"/>
    </row>
    <row r="193" spans="2:19" ht="14.25" x14ac:dyDescent="0.3">
      <c r="B193" s="104"/>
      <c r="C193" s="71" t="s">
        <v>75</v>
      </c>
      <c r="D193" s="72">
        <v>1230</v>
      </c>
      <c r="E193" s="73">
        <v>2000</v>
      </c>
      <c r="F193" s="79">
        <f t="shared" si="15"/>
        <v>0.61499999999999999</v>
      </c>
      <c r="G193" s="73">
        <f t="shared" si="19"/>
        <v>1600</v>
      </c>
      <c r="H193" s="100">
        <f>D193*((8)/100)+D193</f>
        <v>1328.4</v>
      </c>
      <c r="I193" s="91">
        <f t="shared" si="18"/>
        <v>8.0000000000000071E-2</v>
      </c>
      <c r="J193" s="54"/>
      <c r="K193" s="48"/>
      <c r="L193" s="49">
        <f t="shared" si="16"/>
        <v>-1</v>
      </c>
      <c r="M193" s="58"/>
      <c r="N193" s="60" t="s">
        <v>120</v>
      </c>
      <c r="O193" s="18" t="s">
        <v>120</v>
      </c>
      <c r="P193" s="18" t="s">
        <v>120</v>
      </c>
      <c r="Q193" s="18" t="s">
        <v>120</v>
      </c>
      <c r="R193" s="18" t="s">
        <v>120</v>
      </c>
      <c r="S193" s="23">
        <v>4</v>
      </c>
    </row>
    <row r="194" spans="2:19" ht="14.25" x14ac:dyDescent="0.3">
      <c r="B194" s="104"/>
      <c r="C194" s="75" t="s">
        <v>174</v>
      </c>
      <c r="D194" s="72">
        <v>3900</v>
      </c>
      <c r="E194" s="73">
        <v>4000</v>
      </c>
      <c r="F194" s="77">
        <f t="shared" si="15"/>
        <v>0.97499999999999998</v>
      </c>
      <c r="G194" s="73">
        <f t="shared" si="19"/>
        <v>3200</v>
      </c>
      <c r="H194" s="100">
        <f t="shared" si="17"/>
        <v>4095</v>
      </c>
      <c r="I194" s="91">
        <f t="shared" si="18"/>
        <v>0.05</v>
      </c>
      <c r="J194" s="54"/>
      <c r="K194" s="48"/>
      <c r="L194" s="49">
        <f t="shared" si="16"/>
        <v>-1</v>
      </c>
      <c r="M194" s="58"/>
      <c r="N194" s="60" t="s">
        <v>120</v>
      </c>
      <c r="O194" s="18" t="s">
        <v>120</v>
      </c>
      <c r="P194" s="18" t="s">
        <v>120</v>
      </c>
      <c r="Q194" s="18" t="s">
        <v>120</v>
      </c>
      <c r="R194" s="18" t="s">
        <v>120</v>
      </c>
      <c r="S194" s="23">
        <v>1</v>
      </c>
    </row>
    <row r="195" spans="2:19" ht="14.25" x14ac:dyDescent="0.3">
      <c r="B195" s="104"/>
      <c r="C195" s="71" t="s">
        <v>74</v>
      </c>
      <c r="D195" s="72">
        <v>2530</v>
      </c>
      <c r="E195" s="73">
        <v>3000</v>
      </c>
      <c r="F195" s="73">
        <f t="shared" si="15"/>
        <v>0.84333333333333338</v>
      </c>
      <c r="G195" s="73">
        <f t="shared" si="19"/>
        <v>2400</v>
      </c>
      <c r="H195" s="100">
        <f t="shared" si="17"/>
        <v>2656.5</v>
      </c>
      <c r="I195" s="91">
        <f t="shared" si="18"/>
        <v>0.05</v>
      </c>
      <c r="J195" s="54"/>
      <c r="K195" s="48"/>
      <c r="L195" s="49">
        <f t="shared" si="16"/>
        <v>-1</v>
      </c>
      <c r="M195" s="58"/>
      <c r="N195" s="60" t="s">
        <v>120</v>
      </c>
      <c r="O195" s="18" t="s">
        <v>120</v>
      </c>
      <c r="P195" s="18" t="s">
        <v>120</v>
      </c>
      <c r="Q195" s="18" t="s">
        <v>120</v>
      </c>
      <c r="R195" s="18" t="s">
        <v>120</v>
      </c>
      <c r="S195" s="23">
        <v>4</v>
      </c>
    </row>
    <row r="196" spans="2:19" ht="14.25" x14ac:dyDescent="0.3">
      <c r="B196" s="104"/>
      <c r="C196" s="75" t="s">
        <v>173</v>
      </c>
      <c r="D196" s="72">
        <v>3370</v>
      </c>
      <c r="E196" s="73">
        <v>4000</v>
      </c>
      <c r="F196" s="73">
        <f t="shared" si="15"/>
        <v>0.84250000000000003</v>
      </c>
      <c r="G196" s="73">
        <f t="shared" si="19"/>
        <v>3200</v>
      </c>
      <c r="H196" s="100">
        <f t="shared" si="17"/>
        <v>3538.5</v>
      </c>
      <c r="I196" s="91">
        <f t="shared" si="18"/>
        <v>0.05</v>
      </c>
      <c r="J196" s="54"/>
      <c r="K196" s="48"/>
      <c r="L196" s="49">
        <f t="shared" si="16"/>
        <v>-1</v>
      </c>
      <c r="M196" s="58"/>
      <c r="N196" s="60" t="s">
        <v>120</v>
      </c>
      <c r="O196" s="18" t="s">
        <v>120</v>
      </c>
      <c r="P196" s="18" t="s">
        <v>120</v>
      </c>
      <c r="Q196" s="18" t="s">
        <v>120</v>
      </c>
      <c r="R196" s="18" t="s">
        <v>120</v>
      </c>
      <c r="S196" s="23" t="s">
        <v>129</v>
      </c>
    </row>
    <row r="197" spans="2:19" ht="14.25" x14ac:dyDescent="0.3">
      <c r="B197" s="104"/>
      <c r="C197" s="71" t="s">
        <v>71</v>
      </c>
      <c r="D197" s="72">
        <v>1070</v>
      </c>
      <c r="E197" s="73">
        <v>1500</v>
      </c>
      <c r="F197" s="81">
        <f t="shared" si="15"/>
        <v>0.71333333333333337</v>
      </c>
      <c r="G197" s="73">
        <f t="shared" si="19"/>
        <v>1200</v>
      </c>
      <c r="H197" s="100">
        <f>D197*((7)/100)+D197</f>
        <v>1144.9000000000001</v>
      </c>
      <c r="I197" s="91">
        <f t="shared" si="18"/>
        <v>7.000000000000009E-2</v>
      </c>
      <c r="J197" s="54"/>
      <c r="K197" s="48"/>
      <c r="L197" s="49">
        <f t="shared" si="16"/>
        <v>-1</v>
      </c>
      <c r="M197" s="58"/>
      <c r="N197" s="60" t="s">
        <v>120</v>
      </c>
      <c r="O197" s="18" t="s">
        <v>120</v>
      </c>
      <c r="P197" s="18" t="s">
        <v>120</v>
      </c>
      <c r="Q197" s="18" t="s">
        <v>120</v>
      </c>
      <c r="R197" s="18" t="s">
        <v>120</v>
      </c>
      <c r="S197" s="23">
        <v>4</v>
      </c>
    </row>
    <row r="198" spans="2:19" ht="14.25" x14ac:dyDescent="0.3">
      <c r="B198" s="104"/>
      <c r="C198" s="71" t="s">
        <v>76</v>
      </c>
      <c r="D198" s="72">
        <v>2570</v>
      </c>
      <c r="E198" s="73">
        <v>3000</v>
      </c>
      <c r="F198" s="73">
        <f t="shared" si="15"/>
        <v>0.85666666666666669</v>
      </c>
      <c r="G198" s="73">
        <f t="shared" si="19"/>
        <v>2400</v>
      </c>
      <c r="H198" s="100">
        <f t="shared" si="17"/>
        <v>2698.5</v>
      </c>
      <c r="I198" s="91">
        <f t="shared" si="18"/>
        <v>0.05</v>
      </c>
      <c r="J198" s="54"/>
      <c r="K198" s="48"/>
      <c r="L198" s="49">
        <f t="shared" si="16"/>
        <v>-1</v>
      </c>
      <c r="M198" s="58"/>
      <c r="N198" s="60" t="s">
        <v>120</v>
      </c>
      <c r="O198" s="18" t="s">
        <v>120</v>
      </c>
      <c r="P198" s="18" t="s">
        <v>120</v>
      </c>
      <c r="Q198" s="18" t="s">
        <v>120</v>
      </c>
      <c r="R198" s="18" t="s">
        <v>120</v>
      </c>
      <c r="S198" s="23">
        <v>4</v>
      </c>
    </row>
    <row r="199" spans="2:19" ht="14.25" x14ac:dyDescent="0.3">
      <c r="B199" s="104"/>
      <c r="C199" s="71" t="s">
        <v>73</v>
      </c>
      <c r="D199" s="72">
        <v>1030</v>
      </c>
      <c r="E199" s="73">
        <v>1500</v>
      </c>
      <c r="F199" s="79">
        <f t="shared" si="15"/>
        <v>0.68666666666666665</v>
      </c>
      <c r="G199" s="73">
        <f t="shared" si="19"/>
        <v>1200</v>
      </c>
      <c r="H199" s="100">
        <f>D199*((8)/100)+D199</f>
        <v>1112.4000000000001</v>
      </c>
      <c r="I199" s="91">
        <f t="shared" si="18"/>
        <v>8.0000000000000085E-2</v>
      </c>
      <c r="J199" s="54"/>
      <c r="K199" s="48"/>
      <c r="L199" s="49">
        <f t="shared" si="16"/>
        <v>-1</v>
      </c>
      <c r="M199" s="58"/>
      <c r="N199" s="60" t="s">
        <v>120</v>
      </c>
      <c r="O199" s="18" t="s">
        <v>120</v>
      </c>
      <c r="P199" s="18" t="s">
        <v>120</v>
      </c>
      <c r="Q199" s="18" t="s">
        <v>120</v>
      </c>
      <c r="R199" s="18" t="s">
        <v>120</v>
      </c>
      <c r="S199" s="23">
        <v>4</v>
      </c>
    </row>
    <row r="200" spans="2:19" ht="14.25" x14ac:dyDescent="0.3">
      <c r="B200" s="104"/>
      <c r="C200" s="75" t="s">
        <v>175</v>
      </c>
      <c r="D200" s="72">
        <v>2800</v>
      </c>
      <c r="E200" s="73">
        <v>4000</v>
      </c>
      <c r="F200" s="81">
        <f t="shared" ref="F200:F263" si="20">D200/E200</f>
        <v>0.7</v>
      </c>
      <c r="G200" s="73">
        <f t="shared" si="19"/>
        <v>3200</v>
      </c>
      <c r="H200" s="100">
        <f>D200*((7)/100)+D200</f>
        <v>2996</v>
      </c>
      <c r="I200" s="91">
        <f t="shared" si="18"/>
        <v>7.0000000000000007E-2</v>
      </c>
      <c r="J200" s="54"/>
      <c r="K200" s="48"/>
      <c r="L200" s="49">
        <f t="shared" ref="L200:L263" si="21">((K200-D200)/D200)</f>
        <v>-1</v>
      </c>
      <c r="M200" s="58"/>
      <c r="N200" s="60" t="s">
        <v>120</v>
      </c>
      <c r="O200" s="18" t="s">
        <v>120</v>
      </c>
      <c r="P200" s="18" t="s">
        <v>120</v>
      </c>
      <c r="Q200" s="18" t="s">
        <v>120</v>
      </c>
      <c r="R200" s="18" t="s">
        <v>120</v>
      </c>
      <c r="S200" s="23">
        <v>1</v>
      </c>
    </row>
    <row r="201" spans="2:19" ht="14.25" x14ac:dyDescent="0.3">
      <c r="B201" s="104"/>
      <c r="C201" s="75" t="s">
        <v>280</v>
      </c>
      <c r="D201" s="72">
        <v>2620</v>
      </c>
      <c r="E201" s="73">
        <v>3000</v>
      </c>
      <c r="F201" s="73">
        <f t="shared" si="20"/>
        <v>0.87333333333333329</v>
      </c>
      <c r="G201" s="73">
        <f t="shared" si="19"/>
        <v>2400</v>
      </c>
      <c r="H201" s="100">
        <f t="shared" ref="H201:H263" si="22">D201*((5)/100)+D201</f>
        <v>2751</v>
      </c>
      <c r="I201" s="91">
        <f t="shared" ref="I201:I264" si="23">((H201-D201)/D201)</f>
        <v>0.05</v>
      </c>
      <c r="J201" s="54"/>
      <c r="K201" s="48"/>
      <c r="L201" s="49">
        <f t="shared" si="21"/>
        <v>-1</v>
      </c>
      <c r="M201" s="58"/>
      <c r="N201" s="60"/>
      <c r="O201" s="18"/>
      <c r="P201" s="18"/>
      <c r="Q201" s="18"/>
      <c r="R201" s="18"/>
      <c r="S201" s="23"/>
    </row>
    <row r="202" spans="2:19" ht="14.25" x14ac:dyDescent="0.3">
      <c r="B202" s="104"/>
      <c r="C202" s="75" t="s">
        <v>278</v>
      </c>
      <c r="D202" s="72">
        <v>3200</v>
      </c>
      <c r="E202" s="80">
        <v>0</v>
      </c>
      <c r="F202" s="73" t="e">
        <f t="shared" si="20"/>
        <v>#DIV/0!</v>
      </c>
      <c r="G202" s="73">
        <f t="shared" si="19"/>
        <v>0</v>
      </c>
      <c r="H202" s="100">
        <f t="shared" si="22"/>
        <v>3360</v>
      </c>
      <c r="I202" s="91">
        <f t="shared" si="23"/>
        <v>0.05</v>
      </c>
      <c r="J202" s="54"/>
      <c r="K202" s="48"/>
      <c r="L202" s="49">
        <f t="shared" si="21"/>
        <v>-1</v>
      </c>
      <c r="M202" s="58"/>
      <c r="N202" s="60"/>
      <c r="O202" s="18"/>
      <c r="P202" s="18"/>
      <c r="Q202" s="18"/>
      <c r="R202" s="18"/>
      <c r="S202" s="23"/>
    </row>
    <row r="203" spans="2:19" ht="14.25" x14ac:dyDescent="0.3">
      <c r="B203" s="104"/>
      <c r="C203" s="71" t="s">
        <v>68</v>
      </c>
      <c r="D203" s="72">
        <v>1300</v>
      </c>
      <c r="E203" s="73">
        <v>2500</v>
      </c>
      <c r="F203" s="79">
        <f t="shared" si="20"/>
        <v>0.52</v>
      </c>
      <c r="G203" s="73">
        <f t="shared" si="19"/>
        <v>2000</v>
      </c>
      <c r="H203" s="100">
        <f>D203*((10)/100)+D203</f>
        <v>1430</v>
      </c>
      <c r="I203" s="91">
        <f t="shared" si="23"/>
        <v>0.1</v>
      </c>
      <c r="J203" s="54"/>
      <c r="K203" s="48"/>
      <c r="L203" s="49">
        <f t="shared" si="21"/>
        <v>-1</v>
      </c>
      <c r="M203" s="58"/>
      <c r="N203" s="60" t="s">
        <v>120</v>
      </c>
      <c r="O203" s="18" t="s">
        <v>120</v>
      </c>
      <c r="P203" s="18" t="s">
        <v>120</v>
      </c>
      <c r="Q203" s="18" t="s">
        <v>120</v>
      </c>
      <c r="R203" s="18" t="s">
        <v>120</v>
      </c>
      <c r="S203" s="23">
        <v>1</v>
      </c>
    </row>
    <row r="204" spans="2:19" ht="14.25" x14ac:dyDescent="0.3">
      <c r="B204" s="104"/>
      <c r="C204" s="75" t="s">
        <v>178</v>
      </c>
      <c r="D204" s="72">
        <v>2530</v>
      </c>
      <c r="E204" s="73">
        <v>3000</v>
      </c>
      <c r="F204" s="73">
        <f t="shared" si="20"/>
        <v>0.84333333333333338</v>
      </c>
      <c r="G204" s="73">
        <f t="shared" si="19"/>
        <v>2400</v>
      </c>
      <c r="H204" s="100">
        <f t="shared" si="22"/>
        <v>2656.5</v>
      </c>
      <c r="I204" s="91">
        <f t="shared" si="23"/>
        <v>0.05</v>
      </c>
      <c r="J204" s="54"/>
      <c r="K204" s="48"/>
      <c r="L204" s="49">
        <f t="shared" si="21"/>
        <v>-1</v>
      </c>
      <c r="M204" s="58"/>
      <c r="N204" s="60" t="s">
        <v>120</v>
      </c>
      <c r="O204" s="18" t="s">
        <v>120</v>
      </c>
      <c r="P204" s="18" t="s">
        <v>120</v>
      </c>
      <c r="Q204" s="18" t="s">
        <v>120</v>
      </c>
      <c r="R204" s="18" t="s">
        <v>120</v>
      </c>
      <c r="S204" s="23">
        <v>4</v>
      </c>
    </row>
    <row r="205" spans="2:19" ht="14.25" x14ac:dyDescent="0.3">
      <c r="B205" s="104"/>
      <c r="C205" s="71" t="s">
        <v>72</v>
      </c>
      <c r="D205" s="72">
        <v>1745</v>
      </c>
      <c r="E205" s="73">
        <v>2500</v>
      </c>
      <c r="F205" s="81">
        <f t="shared" si="20"/>
        <v>0.69799999999999995</v>
      </c>
      <c r="G205" s="73">
        <f t="shared" si="19"/>
        <v>2000</v>
      </c>
      <c r="H205" s="100">
        <f>D205*((7)/100)+D205</f>
        <v>1867.15</v>
      </c>
      <c r="I205" s="91">
        <f t="shared" si="23"/>
        <v>7.0000000000000048E-2</v>
      </c>
      <c r="J205" s="54"/>
      <c r="K205" s="48"/>
      <c r="L205" s="49">
        <f t="shared" si="21"/>
        <v>-1</v>
      </c>
      <c r="M205" s="58"/>
      <c r="N205" s="60" t="s">
        <v>120</v>
      </c>
      <c r="O205" s="18" t="s">
        <v>120</v>
      </c>
      <c r="P205" s="18" t="s">
        <v>120</v>
      </c>
      <c r="Q205" s="18" t="s">
        <v>120</v>
      </c>
      <c r="R205" s="18" t="s">
        <v>120</v>
      </c>
      <c r="S205" s="23" t="s">
        <v>122</v>
      </c>
    </row>
    <row r="206" spans="2:19" ht="14.25" x14ac:dyDescent="0.3">
      <c r="B206" s="104"/>
      <c r="C206" s="75" t="s">
        <v>172</v>
      </c>
      <c r="D206" s="72">
        <v>2890</v>
      </c>
      <c r="E206" s="73">
        <v>3500</v>
      </c>
      <c r="F206" s="73">
        <f t="shared" si="20"/>
        <v>0.82571428571428573</v>
      </c>
      <c r="G206" s="73">
        <f t="shared" si="19"/>
        <v>2800</v>
      </c>
      <c r="H206" s="100">
        <f t="shared" si="22"/>
        <v>3034.5</v>
      </c>
      <c r="I206" s="91">
        <f t="shared" si="23"/>
        <v>0.05</v>
      </c>
      <c r="J206" s="54"/>
      <c r="K206" s="48"/>
      <c r="L206" s="49">
        <f t="shared" si="21"/>
        <v>-1</v>
      </c>
      <c r="M206" s="58"/>
      <c r="N206" s="60" t="s">
        <v>120</v>
      </c>
      <c r="O206" s="18" t="s">
        <v>120</v>
      </c>
      <c r="P206" s="18" t="s">
        <v>120</v>
      </c>
      <c r="Q206" s="18" t="s">
        <v>120</v>
      </c>
      <c r="R206" s="18" t="s">
        <v>120</v>
      </c>
      <c r="S206" s="23">
        <v>1</v>
      </c>
    </row>
    <row r="207" spans="2:19" ht="14.25" x14ac:dyDescent="0.3">
      <c r="B207" s="104"/>
      <c r="C207" s="75" t="s">
        <v>273</v>
      </c>
      <c r="D207" s="72">
        <v>2800</v>
      </c>
      <c r="E207" s="73">
        <v>3000</v>
      </c>
      <c r="F207" s="73">
        <f t="shared" si="20"/>
        <v>0.93333333333333335</v>
      </c>
      <c r="G207" s="73">
        <f t="shared" si="19"/>
        <v>2400</v>
      </c>
      <c r="H207" s="100">
        <f t="shared" si="22"/>
        <v>2940</v>
      </c>
      <c r="I207" s="91">
        <f t="shared" si="23"/>
        <v>0.05</v>
      </c>
      <c r="J207" s="54"/>
      <c r="K207" s="48"/>
      <c r="L207" s="49">
        <f t="shared" si="21"/>
        <v>-1</v>
      </c>
      <c r="M207" s="58"/>
      <c r="N207" s="60" t="s">
        <v>120</v>
      </c>
      <c r="O207" s="18" t="s">
        <v>120</v>
      </c>
      <c r="P207" s="18" t="s">
        <v>120</v>
      </c>
      <c r="Q207" s="18" t="s">
        <v>120</v>
      </c>
      <c r="R207" s="18" t="s">
        <v>120</v>
      </c>
      <c r="S207" s="23">
        <v>1</v>
      </c>
    </row>
    <row r="208" spans="2:19" ht="14.25" x14ac:dyDescent="0.3">
      <c r="B208" s="104"/>
      <c r="C208" s="75" t="s">
        <v>272</v>
      </c>
      <c r="D208" s="72">
        <v>2520</v>
      </c>
      <c r="E208" s="73">
        <v>3000</v>
      </c>
      <c r="F208" s="73">
        <f t="shared" si="20"/>
        <v>0.84</v>
      </c>
      <c r="G208" s="73">
        <f t="shared" si="19"/>
        <v>2400</v>
      </c>
      <c r="H208" s="100">
        <f t="shared" si="22"/>
        <v>2646</v>
      </c>
      <c r="I208" s="91">
        <f t="shared" si="23"/>
        <v>0.05</v>
      </c>
      <c r="J208" s="54"/>
      <c r="K208" s="48"/>
      <c r="L208" s="49">
        <f t="shared" si="21"/>
        <v>-1</v>
      </c>
      <c r="M208" s="58"/>
      <c r="N208" s="60"/>
      <c r="O208" s="18"/>
      <c r="P208" s="18"/>
      <c r="Q208" s="18"/>
      <c r="R208" s="18"/>
      <c r="S208" s="23"/>
    </row>
    <row r="209" spans="2:19" ht="14.25" x14ac:dyDescent="0.3">
      <c r="B209" s="104"/>
      <c r="C209" s="75" t="s">
        <v>276</v>
      </c>
      <c r="D209" s="72">
        <v>2570</v>
      </c>
      <c r="E209" s="80">
        <v>0</v>
      </c>
      <c r="F209" s="73" t="e">
        <f t="shared" si="20"/>
        <v>#DIV/0!</v>
      </c>
      <c r="G209" s="73">
        <f t="shared" si="19"/>
        <v>0</v>
      </c>
      <c r="H209" s="100">
        <f t="shared" si="22"/>
        <v>2698.5</v>
      </c>
      <c r="I209" s="91">
        <f t="shared" si="23"/>
        <v>0.05</v>
      </c>
      <c r="J209" s="54"/>
      <c r="K209" s="48"/>
      <c r="L209" s="49">
        <f t="shared" si="21"/>
        <v>-1</v>
      </c>
      <c r="M209" s="58"/>
      <c r="N209" s="60"/>
      <c r="O209" s="18"/>
      <c r="P209" s="18"/>
      <c r="Q209" s="18"/>
      <c r="R209" s="18"/>
      <c r="S209" s="23"/>
    </row>
    <row r="210" spans="2:19" ht="14.25" x14ac:dyDescent="0.3">
      <c r="B210" s="104"/>
      <c r="C210" s="75" t="s">
        <v>277</v>
      </c>
      <c r="D210" s="72">
        <v>2630</v>
      </c>
      <c r="E210" s="73">
        <v>3000</v>
      </c>
      <c r="F210" s="73">
        <f t="shared" si="20"/>
        <v>0.87666666666666671</v>
      </c>
      <c r="G210" s="73">
        <f t="shared" si="19"/>
        <v>2400</v>
      </c>
      <c r="H210" s="100">
        <f t="shared" si="22"/>
        <v>2761.5</v>
      </c>
      <c r="I210" s="91">
        <f t="shared" si="23"/>
        <v>0.05</v>
      </c>
      <c r="J210" s="54"/>
      <c r="K210" s="48"/>
      <c r="L210" s="49">
        <f t="shared" si="21"/>
        <v>-1</v>
      </c>
      <c r="M210" s="58"/>
      <c r="N210" s="60"/>
      <c r="O210" s="18"/>
      <c r="P210" s="18"/>
      <c r="Q210" s="18"/>
      <c r="R210" s="18"/>
      <c r="S210" s="23"/>
    </row>
    <row r="211" spans="2:19" ht="14.25" x14ac:dyDescent="0.3">
      <c r="B211" s="104"/>
      <c r="C211" s="71" t="s">
        <v>132</v>
      </c>
      <c r="D211" s="72">
        <v>2990</v>
      </c>
      <c r="E211" s="73">
        <v>4000</v>
      </c>
      <c r="F211" s="73">
        <f t="shared" si="20"/>
        <v>0.74750000000000005</v>
      </c>
      <c r="G211" s="73">
        <f t="shared" si="19"/>
        <v>3200</v>
      </c>
      <c r="H211" s="100">
        <f t="shared" si="22"/>
        <v>3139.5</v>
      </c>
      <c r="I211" s="91">
        <f t="shared" si="23"/>
        <v>0.05</v>
      </c>
      <c r="J211" s="54"/>
      <c r="K211" s="48"/>
      <c r="L211" s="49">
        <f t="shared" si="21"/>
        <v>-1</v>
      </c>
      <c r="M211" s="58"/>
      <c r="N211" s="60" t="s">
        <v>120</v>
      </c>
      <c r="O211" s="18" t="s">
        <v>120</v>
      </c>
      <c r="P211" s="18" t="s">
        <v>120</v>
      </c>
      <c r="Q211" s="18" t="s">
        <v>120</v>
      </c>
      <c r="R211" s="18" t="s">
        <v>120</v>
      </c>
      <c r="S211" s="23" t="s">
        <v>166</v>
      </c>
    </row>
    <row r="212" spans="2:19" ht="15" thickBot="1" x14ac:dyDescent="0.35">
      <c r="B212" s="105"/>
      <c r="C212" s="75" t="s">
        <v>279</v>
      </c>
      <c r="D212" s="72">
        <v>2100</v>
      </c>
      <c r="E212" s="73">
        <v>2500</v>
      </c>
      <c r="F212" s="73">
        <f t="shared" si="20"/>
        <v>0.84</v>
      </c>
      <c r="G212" s="73">
        <f t="shared" si="19"/>
        <v>2000</v>
      </c>
      <c r="H212" s="100">
        <f t="shared" si="22"/>
        <v>2205</v>
      </c>
      <c r="I212" s="91">
        <f t="shared" si="23"/>
        <v>0.05</v>
      </c>
      <c r="J212" s="54"/>
      <c r="K212" s="48"/>
      <c r="L212" s="49">
        <f t="shared" si="21"/>
        <v>-1</v>
      </c>
      <c r="M212" s="58"/>
      <c r="N212" s="61"/>
      <c r="O212" s="20"/>
      <c r="P212" s="20"/>
      <c r="Q212" s="20"/>
      <c r="R212" s="20"/>
      <c r="S212" s="24"/>
    </row>
    <row r="213" spans="2:19" ht="13.5" customHeight="1" x14ac:dyDescent="0.3">
      <c r="B213" s="103" t="s">
        <v>148</v>
      </c>
      <c r="C213" s="71" t="s">
        <v>81</v>
      </c>
      <c r="D213" s="72">
        <v>3370</v>
      </c>
      <c r="E213" s="73">
        <v>4000</v>
      </c>
      <c r="F213" s="73">
        <f t="shared" si="20"/>
        <v>0.84250000000000003</v>
      </c>
      <c r="G213" s="73">
        <f t="shared" si="19"/>
        <v>3200</v>
      </c>
      <c r="H213" s="100">
        <f t="shared" si="22"/>
        <v>3538.5</v>
      </c>
      <c r="I213" s="91">
        <f t="shared" si="23"/>
        <v>0.05</v>
      </c>
      <c r="J213" s="54"/>
      <c r="K213" s="48"/>
      <c r="L213" s="49">
        <f t="shared" si="21"/>
        <v>-1</v>
      </c>
      <c r="M213" s="58"/>
      <c r="N213" s="59" t="s">
        <v>120</v>
      </c>
      <c r="O213" s="17" t="s">
        <v>120</v>
      </c>
      <c r="P213" s="17" t="s">
        <v>120</v>
      </c>
      <c r="Q213" s="17" t="s">
        <v>120</v>
      </c>
      <c r="R213" s="17" t="s">
        <v>120</v>
      </c>
      <c r="S213" s="22">
        <v>3</v>
      </c>
    </row>
    <row r="214" spans="2:19" ht="14.25" x14ac:dyDescent="0.3">
      <c r="B214" s="104"/>
      <c r="C214" s="71" t="s">
        <v>78</v>
      </c>
      <c r="D214" s="72">
        <v>1175</v>
      </c>
      <c r="E214" s="73">
        <v>2500</v>
      </c>
      <c r="F214" s="76">
        <f t="shared" si="20"/>
        <v>0.47</v>
      </c>
      <c r="G214" s="73">
        <f t="shared" si="19"/>
        <v>2000</v>
      </c>
      <c r="H214" s="100">
        <f>D214*((10)/100)+D214</f>
        <v>1292.5</v>
      </c>
      <c r="I214" s="91">
        <f t="shared" si="23"/>
        <v>0.1</v>
      </c>
      <c r="J214" s="54"/>
      <c r="K214" s="48"/>
      <c r="L214" s="49">
        <f t="shared" si="21"/>
        <v>-1</v>
      </c>
      <c r="M214" s="58"/>
      <c r="N214" s="60" t="s">
        <v>120</v>
      </c>
      <c r="O214" s="18" t="s">
        <v>120</v>
      </c>
      <c r="P214" s="18" t="s">
        <v>120</v>
      </c>
      <c r="Q214" s="18" t="s">
        <v>120</v>
      </c>
      <c r="R214" s="18" t="s">
        <v>120</v>
      </c>
      <c r="S214" s="23">
        <v>4</v>
      </c>
    </row>
    <row r="215" spans="2:19" ht="14.25" x14ac:dyDescent="0.3">
      <c r="B215" s="104"/>
      <c r="C215" s="71" t="s">
        <v>79</v>
      </c>
      <c r="D215" s="72">
        <v>2400</v>
      </c>
      <c r="E215" s="73">
        <v>3000</v>
      </c>
      <c r="F215" s="73">
        <f t="shared" si="20"/>
        <v>0.8</v>
      </c>
      <c r="G215" s="73">
        <f t="shared" si="19"/>
        <v>2400</v>
      </c>
      <c r="H215" s="100">
        <f t="shared" si="22"/>
        <v>2520</v>
      </c>
      <c r="I215" s="91">
        <f t="shared" si="23"/>
        <v>0.05</v>
      </c>
      <c r="J215" s="54"/>
      <c r="K215" s="48"/>
      <c r="L215" s="49">
        <f t="shared" si="21"/>
        <v>-1</v>
      </c>
      <c r="M215" s="58"/>
      <c r="N215" s="60" t="s">
        <v>120</v>
      </c>
      <c r="O215" s="18" t="s">
        <v>120</v>
      </c>
      <c r="P215" s="18" t="s">
        <v>120</v>
      </c>
      <c r="Q215" s="18" t="s">
        <v>120</v>
      </c>
      <c r="R215" s="18" t="s">
        <v>120</v>
      </c>
      <c r="S215" s="23" t="s">
        <v>129</v>
      </c>
    </row>
    <row r="216" spans="2:19" ht="14.25" x14ac:dyDescent="0.3">
      <c r="B216" s="104"/>
      <c r="C216" s="75" t="s">
        <v>285</v>
      </c>
      <c r="D216" s="72">
        <v>2750</v>
      </c>
      <c r="E216" s="73">
        <v>3500</v>
      </c>
      <c r="F216" s="73">
        <f t="shared" si="20"/>
        <v>0.7857142857142857</v>
      </c>
      <c r="G216" s="73">
        <f t="shared" si="19"/>
        <v>2800</v>
      </c>
      <c r="H216" s="100">
        <f t="shared" si="22"/>
        <v>2887.5</v>
      </c>
      <c r="I216" s="91">
        <f t="shared" si="23"/>
        <v>0.05</v>
      </c>
      <c r="J216" s="54"/>
      <c r="K216" s="48"/>
      <c r="L216" s="49">
        <f t="shared" si="21"/>
        <v>-1</v>
      </c>
      <c r="M216" s="58"/>
      <c r="N216" s="60"/>
      <c r="O216" s="18"/>
      <c r="P216" s="18"/>
      <c r="Q216" s="18"/>
      <c r="R216" s="18"/>
      <c r="S216" s="23"/>
    </row>
    <row r="217" spans="2:19" ht="14.25" x14ac:dyDescent="0.3">
      <c r="B217" s="104"/>
      <c r="C217" s="71" t="s">
        <v>182</v>
      </c>
      <c r="D217" s="72">
        <v>2350</v>
      </c>
      <c r="E217" s="73">
        <v>3000</v>
      </c>
      <c r="F217" s="73">
        <f t="shared" si="20"/>
        <v>0.78333333333333333</v>
      </c>
      <c r="G217" s="73">
        <f t="shared" si="19"/>
        <v>2400</v>
      </c>
      <c r="H217" s="100">
        <f t="shared" si="22"/>
        <v>2467.5</v>
      </c>
      <c r="I217" s="91">
        <f t="shared" si="23"/>
        <v>0.05</v>
      </c>
      <c r="J217" s="54"/>
      <c r="K217" s="48"/>
      <c r="L217" s="49">
        <f t="shared" si="21"/>
        <v>-1</v>
      </c>
      <c r="M217" s="58"/>
      <c r="N217" s="60" t="s">
        <v>120</v>
      </c>
      <c r="O217" s="18" t="s">
        <v>120</v>
      </c>
      <c r="P217" s="18" t="s">
        <v>120</v>
      </c>
      <c r="Q217" s="18" t="s">
        <v>120</v>
      </c>
      <c r="R217" s="18" t="s">
        <v>120</v>
      </c>
      <c r="S217" s="23">
        <v>4</v>
      </c>
    </row>
    <row r="218" spans="2:19" ht="14.25" x14ac:dyDescent="0.3">
      <c r="B218" s="104"/>
      <c r="C218" s="71" t="s">
        <v>82</v>
      </c>
      <c r="D218" s="72">
        <v>3260</v>
      </c>
      <c r="E218" s="73">
        <v>4000</v>
      </c>
      <c r="F218" s="73">
        <f t="shared" si="20"/>
        <v>0.81499999999999995</v>
      </c>
      <c r="G218" s="73">
        <f t="shared" si="19"/>
        <v>3200</v>
      </c>
      <c r="H218" s="100">
        <f t="shared" si="22"/>
        <v>3423</v>
      </c>
      <c r="I218" s="91">
        <f t="shared" si="23"/>
        <v>0.05</v>
      </c>
      <c r="J218" s="54"/>
      <c r="K218" s="48"/>
      <c r="L218" s="49">
        <f t="shared" si="21"/>
        <v>-1</v>
      </c>
      <c r="M218" s="58"/>
      <c r="N218" s="60" t="s">
        <v>120</v>
      </c>
      <c r="O218" s="18" t="s">
        <v>120</v>
      </c>
      <c r="P218" s="18" t="s">
        <v>120</v>
      </c>
      <c r="Q218" s="18" t="s">
        <v>120</v>
      </c>
      <c r="R218" s="18" t="s">
        <v>120</v>
      </c>
      <c r="S218" s="23">
        <v>2</v>
      </c>
    </row>
    <row r="219" spans="2:19" ht="14.25" x14ac:dyDescent="0.3">
      <c r="B219" s="104"/>
      <c r="C219" s="75" t="s">
        <v>171</v>
      </c>
      <c r="D219" s="72">
        <v>3480</v>
      </c>
      <c r="E219" s="73">
        <v>4000</v>
      </c>
      <c r="F219" s="73">
        <f t="shared" si="20"/>
        <v>0.87</v>
      </c>
      <c r="G219" s="73">
        <f t="shared" si="19"/>
        <v>3200</v>
      </c>
      <c r="H219" s="100">
        <f t="shared" si="22"/>
        <v>3654</v>
      </c>
      <c r="I219" s="91">
        <f t="shared" si="23"/>
        <v>0.05</v>
      </c>
      <c r="J219" s="54"/>
      <c r="K219" s="48"/>
      <c r="L219" s="49">
        <f t="shared" si="21"/>
        <v>-1</v>
      </c>
      <c r="M219" s="58"/>
      <c r="N219" s="60" t="s">
        <v>120</v>
      </c>
      <c r="O219" s="18" t="s">
        <v>120</v>
      </c>
      <c r="P219" s="18" t="s">
        <v>120</v>
      </c>
      <c r="Q219" s="18" t="s">
        <v>120</v>
      </c>
      <c r="R219" s="18" t="s">
        <v>120</v>
      </c>
      <c r="S219" s="23">
        <v>2</v>
      </c>
    </row>
    <row r="220" spans="2:19" ht="14.25" x14ac:dyDescent="0.3">
      <c r="B220" s="104"/>
      <c r="C220" s="75" t="s">
        <v>282</v>
      </c>
      <c r="D220" s="72">
        <v>3370</v>
      </c>
      <c r="E220" s="73">
        <v>4000</v>
      </c>
      <c r="F220" s="73">
        <f t="shared" si="20"/>
        <v>0.84250000000000003</v>
      </c>
      <c r="G220" s="73">
        <f t="shared" si="19"/>
        <v>3200</v>
      </c>
      <c r="H220" s="100">
        <f t="shared" si="22"/>
        <v>3538.5</v>
      </c>
      <c r="I220" s="91">
        <f t="shared" si="23"/>
        <v>0.05</v>
      </c>
      <c r="J220" s="54"/>
      <c r="K220" s="48"/>
      <c r="L220" s="49">
        <f t="shared" si="21"/>
        <v>-1</v>
      </c>
      <c r="M220" s="58"/>
      <c r="N220" s="60" t="s">
        <v>120</v>
      </c>
      <c r="O220" s="18" t="s">
        <v>120</v>
      </c>
      <c r="P220" s="18" t="s">
        <v>120</v>
      </c>
      <c r="Q220" s="18" t="s">
        <v>120</v>
      </c>
      <c r="R220" s="18" t="s">
        <v>120</v>
      </c>
      <c r="S220" s="23">
        <v>2</v>
      </c>
    </row>
    <row r="221" spans="2:19" ht="14.25" x14ac:dyDescent="0.3">
      <c r="B221" s="104"/>
      <c r="C221" s="75" t="s">
        <v>284</v>
      </c>
      <c r="D221" s="72">
        <v>3475</v>
      </c>
      <c r="E221" s="73">
        <v>4000</v>
      </c>
      <c r="F221" s="73">
        <f t="shared" si="20"/>
        <v>0.86875000000000002</v>
      </c>
      <c r="G221" s="73">
        <f t="shared" si="19"/>
        <v>3200</v>
      </c>
      <c r="H221" s="100">
        <f t="shared" si="22"/>
        <v>3648.75</v>
      </c>
      <c r="I221" s="91">
        <f t="shared" si="23"/>
        <v>0.05</v>
      </c>
      <c r="J221" s="54"/>
      <c r="K221" s="48"/>
      <c r="L221" s="49">
        <f t="shared" si="21"/>
        <v>-1</v>
      </c>
      <c r="M221" s="58"/>
      <c r="N221" s="60"/>
      <c r="O221" s="18"/>
      <c r="P221" s="18"/>
      <c r="Q221" s="18"/>
      <c r="R221" s="18"/>
      <c r="S221" s="23"/>
    </row>
    <row r="222" spans="2:19" ht="14.25" x14ac:dyDescent="0.3">
      <c r="B222" s="104"/>
      <c r="C222" s="75" t="s">
        <v>139</v>
      </c>
      <c r="D222" s="72">
        <v>2750</v>
      </c>
      <c r="E222" s="73">
        <v>3500</v>
      </c>
      <c r="F222" s="73">
        <f t="shared" si="20"/>
        <v>0.7857142857142857</v>
      </c>
      <c r="G222" s="73">
        <f t="shared" si="19"/>
        <v>2800</v>
      </c>
      <c r="H222" s="100">
        <f t="shared" si="22"/>
        <v>2887.5</v>
      </c>
      <c r="I222" s="91">
        <f t="shared" si="23"/>
        <v>0.05</v>
      </c>
      <c r="J222" s="54"/>
      <c r="K222" s="48"/>
      <c r="L222" s="49">
        <f t="shared" si="21"/>
        <v>-1</v>
      </c>
      <c r="M222" s="58"/>
      <c r="N222" s="60" t="s">
        <v>120</v>
      </c>
      <c r="O222" s="18" t="s">
        <v>120</v>
      </c>
      <c r="P222" s="18" t="s">
        <v>120</v>
      </c>
      <c r="Q222" s="18" t="s">
        <v>120</v>
      </c>
      <c r="R222" s="18" t="s">
        <v>120</v>
      </c>
      <c r="S222" s="23">
        <v>1</v>
      </c>
    </row>
    <row r="223" spans="2:19" ht="14.25" x14ac:dyDescent="0.3">
      <c r="B223" s="104"/>
      <c r="C223" s="71" t="s">
        <v>281</v>
      </c>
      <c r="D223" s="72">
        <v>2750</v>
      </c>
      <c r="E223" s="73">
        <v>3500</v>
      </c>
      <c r="F223" s="73">
        <f t="shared" si="20"/>
        <v>0.7857142857142857</v>
      </c>
      <c r="G223" s="73">
        <f t="shared" si="19"/>
        <v>2800</v>
      </c>
      <c r="H223" s="100">
        <f t="shared" si="22"/>
        <v>2887.5</v>
      </c>
      <c r="I223" s="91">
        <f t="shared" si="23"/>
        <v>0.05</v>
      </c>
      <c r="J223" s="54"/>
      <c r="K223" s="48"/>
      <c r="L223" s="49">
        <f t="shared" si="21"/>
        <v>-1</v>
      </c>
      <c r="M223" s="58"/>
      <c r="N223" s="60" t="s">
        <v>120</v>
      </c>
      <c r="O223" s="18" t="s">
        <v>120</v>
      </c>
      <c r="P223" s="18" t="s">
        <v>120</v>
      </c>
      <c r="Q223" s="18" t="s">
        <v>120</v>
      </c>
      <c r="R223" s="18" t="s">
        <v>120</v>
      </c>
      <c r="S223" s="23" t="s">
        <v>126</v>
      </c>
    </row>
    <row r="224" spans="2:19" ht="14.25" x14ac:dyDescent="0.3">
      <c r="B224" s="104"/>
      <c r="C224" s="71" t="s">
        <v>149</v>
      </c>
      <c r="D224" s="72">
        <v>2890</v>
      </c>
      <c r="E224" s="73">
        <v>4000</v>
      </c>
      <c r="F224" s="73">
        <f t="shared" si="20"/>
        <v>0.72250000000000003</v>
      </c>
      <c r="G224" s="73">
        <f t="shared" si="19"/>
        <v>3200</v>
      </c>
      <c r="H224" s="100">
        <f t="shared" si="22"/>
        <v>3034.5</v>
      </c>
      <c r="I224" s="91">
        <f t="shared" si="23"/>
        <v>0.05</v>
      </c>
      <c r="J224" s="54"/>
      <c r="K224" s="48"/>
      <c r="L224" s="49">
        <f t="shared" si="21"/>
        <v>-1</v>
      </c>
      <c r="M224" s="58"/>
      <c r="N224" s="60" t="s">
        <v>120</v>
      </c>
      <c r="O224" s="18" t="s">
        <v>120</v>
      </c>
      <c r="P224" s="18" t="s">
        <v>120</v>
      </c>
      <c r="Q224" s="18" t="s">
        <v>120</v>
      </c>
      <c r="R224" s="18" t="s">
        <v>120</v>
      </c>
      <c r="S224" s="23" t="s">
        <v>126</v>
      </c>
    </row>
    <row r="225" spans="2:19" ht="14.25" x14ac:dyDescent="0.3">
      <c r="B225" s="104"/>
      <c r="C225" s="71" t="s">
        <v>80</v>
      </c>
      <c r="D225" s="72">
        <v>3020</v>
      </c>
      <c r="E225" s="73">
        <v>3500</v>
      </c>
      <c r="F225" s="73">
        <f t="shared" si="20"/>
        <v>0.86285714285714288</v>
      </c>
      <c r="G225" s="73">
        <f t="shared" si="19"/>
        <v>2800</v>
      </c>
      <c r="H225" s="100">
        <f t="shared" si="22"/>
        <v>3171</v>
      </c>
      <c r="I225" s="91">
        <f t="shared" si="23"/>
        <v>0.05</v>
      </c>
      <c r="J225" s="54"/>
      <c r="K225" s="48"/>
      <c r="L225" s="49">
        <f t="shared" si="21"/>
        <v>-1</v>
      </c>
      <c r="M225" s="58"/>
      <c r="N225" s="60" t="s">
        <v>120</v>
      </c>
      <c r="O225" s="18" t="s">
        <v>120</v>
      </c>
      <c r="P225" s="18" t="s">
        <v>120</v>
      </c>
      <c r="Q225" s="18" t="s">
        <v>120</v>
      </c>
      <c r="R225" s="18" t="s">
        <v>120</v>
      </c>
      <c r="S225" s="27">
        <v>1</v>
      </c>
    </row>
    <row r="226" spans="2:19" ht="15" thickBot="1" x14ac:dyDescent="0.35">
      <c r="B226" s="105"/>
      <c r="C226" s="75" t="s">
        <v>283</v>
      </c>
      <c r="D226" s="72">
        <v>1580</v>
      </c>
      <c r="E226" s="73">
        <v>2500</v>
      </c>
      <c r="F226" s="76">
        <f t="shared" si="20"/>
        <v>0.63200000000000001</v>
      </c>
      <c r="G226" s="73">
        <f t="shared" si="19"/>
        <v>2000</v>
      </c>
      <c r="H226" s="100">
        <f>D226*((10)/100)+D226</f>
        <v>1738</v>
      </c>
      <c r="I226" s="91">
        <f t="shared" si="23"/>
        <v>0.1</v>
      </c>
      <c r="J226" s="54"/>
      <c r="K226" s="48"/>
      <c r="L226" s="49">
        <f t="shared" si="21"/>
        <v>-1</v>
      </c>
      <c r="M226" s="58"/>
      <c r="N226" s="61"/>
      <c r="O226" s="20"/>
      <c r="P226" s="20"/>
      <c r="Q226" s="20"/>
      <c r="R226" s="20"/>
      <c r="S226" s="24"/>
    </row>
    <row r="227" spans="2:19" ht="14.25" x14ac:dyDescent="0.3">
      <c r="B227" s="103" t="s">
        <v>153</v>
      </c>
      <c r="C227" s="75" t="s">
        <v>290</v>
      </c>
      <c r="D227" s="82">
        <v>3035</v>
      </c>
      <c r="E227" s="73">
        <v>4000</v>
      </c>
      <c r="F227" s="81">
        <f t="shared" si="20"/>
        <v>0.75875000000000004</v>
      </c>
      <c r="G227" s="73">
        <f t="shared" si="19"/>
        <v>3200</v>
      </c>
      <c r="H227" s="100">
        <f>D227*((7)/100)+D227</f>
        <v>3247.45</v>
      </c>
      <c r="I227" s="91">
        <f t="shared" si="23"/>
        <v>6.9999999999999937E-2</v>
      </c>
      <c r="J227" s="54"/>
      <c r="K227" s="50"/>
      <c r="L227" s="49">
        <f t="shared" si="21"/>
        <v>-1</v>
      </c>
      <c r="M227" s="58"/>
      <c r="N227" s="63"/>
      <c r="O227" s="28"/>
      <c r="P227" s="28"/>
      <c r="Q227" s="28"/>
      <c r="R227" s="28"/>
      <c r="S227" s="29"/>
    </row>
    <row r="228" spans="2:19" ht="14.25" x14ac:dyDescent="0.3">
      <c r="B228" s="104"/>
      <c r="C228" s="75" t="s">
        <v>286</v>
      </c>
      <c r="D228" s="82">
        <v>1070</v>
      </c>
      <c r="E228" s="73">
        <v>1500</v>
      </c>
      <c r="F228" s="81">
        <f t="shared" si="20"/>
        <v>0.71333333333333337</v>
      </c>
      <c r="G228" s="73">
        <f t="shared" si="19"/>
        <v>1200</v>
      </c>
      <c r="H228" s="100">
        <f>D228*((7)/100)+D228</f>
        <v>1144.9000000000001</v>
      </c>
      <c r="I228" s="91">
        <f t="shared" si="23"/>
        <v>7.000000000000009E-2</v>
      </c>
      <c r="J228" s="54"/>
      <c r="K228" s="50"/>
      <c r="L228" s="49">
        <f t="shared" si="21"/>
        <v>-1</v>
      </c>
      <c r="M228" s="58"/>
      <c r="N228" s="63"/>
      <c r="O228" s="28"/>
      <c r="P228" s="28"/>
      <c r="Q228" s="28"/>
      <c r="R228" s="28"/>
      <c r="S228" s="29"/>
    </row>
    <row r="229" spans="2:19" ht="14.25" x14ac:dyDescent="0.3">
      <c r="B229" s="104"/>
      <c r="C229" s="71" t="s">
        <v>84</v>
      </c>
      <c r="D229" s="82">
        <v>2350</v>
      </c>
      <c r="E229" s="73">
        <v>3500</v>
      </c>
      <c r="F229" s="79">
        <f t="shared" si="20"/>
        <v>0.67142857142857137</v>
      </c>
      <c r="G229" s="73">
        <f t="shared" si="19"/>
        <v>2800</v>
      </c>
      <c r="H229" s="100">
        <f>D229*((8)/100)+D229</f>
        <v>2538</v>
      </c>
      <c r="I229" s="91">
        <f t="shared" si="23"/>
        <v>0.08</v>
      </c>
      <c r="J229" s="54"/>
      <c r="K229" s="50"/>
      <c r="L229" s="49">
        <f t="shared" si="21"/>
        <v>-1</v>
      </c>
      <c r="M229" s="58"/>
      <c r="N229" s="63" t="s">
        <v>120</v>
      </c>
      <c r="O229" s="28" t="s">
        <v>120</v>
      </c>
      <c r="P229" s="28" t="s">
        <v>120</v>
      </c>
      <c r="Q229" s="28" t="s">
        <v>120</v>
      </c>
      <c r="R229" s="28" t="s">
        <v>120</v>
      </c>
      <c r="S229" s="29">
        <v>1</v>
      </c>
    </row>
    <row r="230" spans="2:19" ht="14.25" x14ac:dyDescent="0.3">
      <c r="B230" s="104"/>
      <c r="C230" s="75" t="s">
        <v>161</v>
      </c>
      <c r="D230" s="82">
        <v>1130</v>
      </c>
      <c r="E230" s="73">
        <v>1500</v>
      </c>
      <c r="F230" s="81">
        <f t="shared" si="20"/>
        <v>0.7533333333333333</v>
      </c>
      <c r="G230" s="73">
        <f t="shared" si="19"/>
        <v>1200</v>
      </c>
      <c r="H230" s="100">
        <f>D230*((7)/100)+D230</f>
        <v>1209.0999999999999</v>
      </c>
      <c r="I230" s="91">
        <f t="shared" si="23"/>
        <v>6.9999999999999923E-2</v>
      </c>
      <c r="J230" s="54"/>
      <c r="K230" s="50"/>
      <c r="L230" s="49">
        <f t="shared" si="21"/>
        <v>-1</v>
      </c>
      <c r="M230" s="58"/>
      <c r="N230" s="63" t="s">
        <v>120</v>
      </c>
      <c r="O230" s="28" t="s">
        <v>120</v>
      </c>
      <c r="P230" s="28" t="s">
        <v>120</v>
      </c>
      <c r="Q230" s="28" t="s">
        <v>120</v>
      </c>
      <c r="R230" s="28" t="s">
        <v>120</v>
      </c>
      <c r="S230" s="29">
        <v>5</v>
      </c>
    </row>
    <row r="231" spans="2:19" ht="14.25" x14ac:dyDescent="0.3">
      <c r="B231" s="104"/>
      <c r="C231" s="75" t="s">
        <v>287</v>
      </c>
      <c r="D231" s="82">
        <v>1070</v>
      </c>
      <c r="E231" s="73">
        <v>1500</v>
      </c>
      <c r="F231" s="81">
        <f t="shared" si="20"/>
        <v>0.71333333333333337</v>
      </c>
      <c r="G231" s="73">
        <f t="shared" si="19"/>
        <v>1200</v>
      </c>
      <c r="H231" s="100">
        <f t="shared" ref="H231:H233" si="24">D231*((7)/100)+D231</f>
        <v>1144.9000000000001</v>
      </c>
      <c r="I231" s="91">
        <f t="shared" si="23"/>
        <v>7.000000000000009E-2</v>
      </c>
      <c r="J231" s="54"/>
      <c r="K231" s="50"/>
      <c r="L231" s="49">
        <f t="shared" si="21"/>
        <v>-1</v>
      </c>
      <c r="M231" s="58"/>
      <c r="N231" s="63"/>
      <c r="O231" s="28"/>
      <c r="P231" s="28"/>
      <c r="Q231" s="28"/>
      <c r="R231" s="28"/>
      <c r="S231" s="29"/>
    </row>
    <row r="232" spans="2:19" ht="14.25" x14ac:dyDescent="0.3">
      <c r="B232" s="104"/>
      <c r="C232" s="71" t="s">
        <v>83</v>
      </c>
      <c r="D232" s="82">
        <v>1070</v>
      </c>
      <c r="E232" s="73">
        <v>1500</v>
      </c>
      <c r="F232" s="81">
        <f t="shared" si="20"/>
        <v>0.71333333333333337</v>
      </c>
      <c r="G232" s="73">
        <f t="shared" si="19"/>
        <v>1200</v>
      </c>
      <c r="H232" s="100">
        <f t="shared" si="24"/>
        <v>1144.9000000000001</v>
      </c>
      <c r="I232" s="91">
        <f t="shared" si="23"/>
        <v>7.000000000000009E-2</v>
      </c>
      <c r="J232" s="54"/>
      <c r="K232" s="50"/>
      <c r="L232" s="49">
        <f t="shared" si="21"/>
        <v>-1</v>
      </c>
      <c r="M232" s="58"/>
      <c r="N232" s="63" t="s">
        <v>120</v>
      </c>
      <c r="O232" s="28" t="s">
        <v>120</v>
      </c>
      <c r="P232" s="28" t="s">
        <v>120</v>
      </c>
      <c r="Q232" s="28" t="s">
        <v>120</v>
      </c>
      <c r="R232" s="28" t="s">
        <v>120</v>
      </c>
      <c r="S232" s="29" t="s">
        <v>121</v>
      </c>
    </row>
    <row r="233" spans="2:19" ht="14.25" x14ac:dyDescent="0.3">
      <c r="B233" s="104"/>
      <c r="C233" s="75" t="s">
        <v>288</v>
      </c>
      <c r="D233" s="82">
        <v>1070</v>
      </c>
      <c r="E233" s="73">
        <v>1500</v>
      </c>
      <c r="F233" s="81">
        <f t="shared" si="20"/>
        <v>0.71333333333333337</v>
      </c>
      <c r="G233" s="73">
        <f t="shared" si="19"/>
        <v>1200</v>
      </c>
      <c r="H233" s="100">
        <f t="shared" si="24"/>
        <v>1144.9000000000001</v>
      </c>
      <c r="I233" s="91">
        <f t="shared" si="23"/>
        <v>7.000000000000009E-2</v>
      </c>
      <c r="J233" s="54"/>
      <c r="K233" s="50"/>
      <c r="L233" s="49">
        <f t="shared" si="21"/>
        <v>-1</v>
      </c>
      <c r="M233" s="58"/>
      <c r="N233" s="63"/>
      <c r="O233" s="28"/>
      <c r="P233" s="28"/>
      <c r="Q233" s="28"/>
      <c r="R233" s="28"/>
      <c r="S233" s="29"/>
    </row>
    <row r="234" spans="2:19" ht="14.25" x14ac:dyDescent="0.3">
      <c r="B234" s="104"/>
      <c r="C234" s="75" t="s">
        <v>292</v>
      </c>
      <c r="D234" s="82">
        <v>1850</v>
      </c>
      <c r="E234" s="80">
        <v>0</v>
      </c>
      <c r="F234" s="73" t="e">
        <f t="shared" si="20"/>
        <v>#DIV/0!</v>
      </c>
      <c r="G234" s="73">
        <f t="shared" si="19"/>
        <v>0</v>
      </c>
      <c r="H234" s="100">
        <f t="shared" si="22"/>
        <v>1942.5</v>
      </c>
      <c r="I234" s="91">
        <f t="shared" si="23"/>
        <v>0.05</v>
      </c>
      <c r="J234" s="54"/>
      <c r="K234" s="50"/>
      <c r="L234" s="49">
        <f t="shared" si="21"/>
        <v>-1</v>
      </c>
      <c r="M234" s="58"/>
      <c r="N234" s="63"/>
      <c r="O234" s="28"/>
      <c r="P234" s="28"/>
      <c r="Q234" s="28"/>
      <c r="R234" s="28"/>
      <c r="S234" s="29"/>
    </row>
    <row r="235" spans="2:19" ht="14.25" x14ac:dyDescent="0.3">
      <c r="B235" s="104"/>
      <c r="C235" s="71" t="s">
        <v>22</v>
      </c>
      <c r="D235" s="82">
        <v>1300</v>
      </c>
      <c r="E235" s="73">
        <v>1500</v>
      </c>
      <c r="F235" s="73">
        <f t="shared" si="20"/>
        <v>0.8666666666666667</v>
      </c>
      <c r="G235" s="73">
        <f t="shared" si="19"/>
        <v>1200</v>
      </c>
      <c r="H235" s="100">
        <f t="shared" si="22"/>
        <v>1365</v>
      </c>
      <c r="I235" s="91">
        <f t="shared" si="23"/>
        <v>0.05</v>
      </c>
      <c r="J235" s="54"/>
      <c r="K235" s="50"/>
      <c r="L235" s="49">
        <f t="shared" si="21"/>
        <v>-1</v>
      </c>
      <c r="M235" s="58"/>
      <c r="N235" s="60" t="s">
        <v>120</v>
      </c>
      <c r="O235" s="18" t="s">
        <v>120</v>
      </c>
      <c r="P235" s="18" t="s">
        <v>120</v>
      </c>
      <c r="Q235" s="18" t="s">
        <v>120</v>
      </c>
      <c r="R235" s="18" t="s">
        <v>120</v>
      </c>
      <c r="S235" s="23">
        <v>4</v>
      </c>
    </row>
    <row r="236" spans="2:19" ht="14.25" x14ac:dyDescent="0.3">
      <c r="B236" s="104"/>
      <c r="C236" s="75" t="s">
        <v>289</v>
      </c>
      <c r="D236" s="82">
        <v>2920</v>
      </c>
      <c r="E236" s="73">
        <v>4000</v>
      </c>
      <c r="F236" s="81">
        <f t="shared" si="20"/>
        <v>0.73</v>
      </c>
      <c r="G236" s="73">
        <f t="shared" si="19"/>
        <v>3200</v>
      </c>
      <c r="H236" s="100">
        <f>D236*((7)/100)+D236</f>
        <v>3124.4</v>
      </c>
      <c r="I236" s="91">
        <f t="shared" si="23"/>
        <v>7.0000000000000034E-2</v>
      </c>
      <c r="J236" s="54"/>
      <c r="K236" s="50"/>
      <c r="L236" s="49">
        <f t="shared" si="21"/>
        <v>-1</v>
      </c>
      <c r="M236" s="58"/>
      <c r="N236" s="60"/>
      <c r="O236" s="18"/>
      <c r="P236" s="18"/>
      <c r="Q236" s="18"/>
      <c r="R236" s="18"/>
      <c r="S236" s="27"/>
    </row>
    <row r="237" spans="2:19" ht="15" thickBot="1" x14ac:dyDescent="0.35">
      <c r="B237" s="105"/>
      <c r="C237" s="75" t="s">
        <v>291</v>
      </c>
      <c r="D237" s="82">
        <v>2950</v>
      </c>
      <c r="E237" s="73">
        <v>4000</v>
      </c>
      <c r="F237" s="81">
        <f t="shared" si="20"/>
        <v>0.73750000000000004</v>
      </c>
      <c r="G237" s="73">
        <f t="shared" si="19"/>
        <v>3200</v>
      </c>
      <c r="H237" s="100">
        <f>D237*((7)/100)+D237</f>
        <v>3156.5</v>
      </c>
      <c r="I237" s="91">
        <f t="shared" si="23"/>
        <v>7.0000000000000007E-2</v>
      </c>
      <c r="J237" s="54"/>
      <c r="K237" s="50"/>
      <c r="L237" s="49">
        <f t="shared" si="21"/>
        <v>-1</v>
      </c>
      <c r="M237" s="58"/>
      <c r="N237" s="62"/>
      <c r="O237" s="26"/>
      <c r="P237" s="26"/>
      <c r="Q237" s="26"/>
      <c r="R237" s="26"/>
      <c r="S237" s="27"/>
    </row>
    <row r="238" spans="2:19" ht="13.15" customHeight="1" x14ac:dyDescent="0.3">
      <c r="B238" s="104" t="s">
        <v>150</v>
      </c>
      <c r="C238" s="71" t="s">
        <v>36</v>
      </c>
      <c r="D238" s="72">
        <v>3260</v>
      </c>
      <c r="E238" s="73">
        <v>4000</v>
      </c>
      <c r="F238" s="73">
        <f t="shared" si="20"/>
        <v>0.81499999999999995</v>
      </c>
      <c r="G238" s="73">
        <f t="shared" si="19"/>
        <v>3200</v>
      </c>
      <c r="H238" s="100">
        <f t="shared" si="22"/>
        <v>3423</v>
      </c>
      <c r="I238" s="91">
        <f t="shared" si="23"/>
        <v>0.05</v>
      </c>
      <c r="J238" s="54"/>
      <c r="K238" s="48"/>
      <c r="L238" s="49">
        <f t="shared" si="21"/>
        <v>-1</v>
      </c>
      <c r="M238" s="58"/>
      <c r="N238" s="59" t="s">
        <v>120</v>
      </c>
      <c r="O238" s="17" t="s">
        <v>120</v>
      </c>
      <c r="P238" s="17" t="s">
        <v>120</v>
      </c>
      <c r="Q238" s="17" t="s">
        <v>120</v>
      </c>
      <c r="R238" s="17" t="s">
        <v>120</v>
      </c>
      <c r="S238" s="22">
        <v>1</v>
      </c>
    </row>
    <row r="239" spans="2:19" ht="12.75" customHeight="1" x14ac:dyDescent="0.3">
      <c r="B239" s="104"/>
      <c r="C239" s="75" t="s">
        <v>296</v>
      </c>
      <c r="D239" s="72">
        <v>3830</v>
      </c>
      <c r="E239" s="73">
        <v>4500</v>
      </c>
      <c r="F239" s="73">
        <f t="shared" si="20"/>
        <v>0.85111111111111115</v>
      </c>
      <c r="G239" s="73">
        <f t="shared" si="19"/>
        <v>3600</v>
      </c>
      <c r="H239" s="100">
        <f t="shared" si="22"/>
        <v>4021.5</v>
      </c>
      <c r="I239" s="91">
        <f t="shared" si="23"/>
        <v>0.05</v>
      </c>
      <c r="J239" s="54"/>
      <c r="K239" s="48"/>
      <c r="L239" s="49">
        <f t="shared" si="21"/>
        <v>-1</v>
      </c>
      <c r="M239" s="58"/>
      <c r="N239" s="60"/>
      <c r="O239" s="18"/>
      <c r="P239" s="18"/>
      <c r="Q239" s="18"/>
      <c r="R239" s="18"/>
      <c r="S239" s="23"/>
    </row>
    <row r="240" spans="2:19" ht="12.75" customHeight="1" x14ac:dyDescent="0.3">
      <c r="B240" s="104"/>
      <c r="C240" s="71" t="s">
        <v>295</v>
      </c>
      <c r="D240" s="72">
        <v>3830</v>
      </c>
      <c r="E240" s="73">
        <v>4500</v>
      </c>
      <c r="F240" s="73">
        <f t="shared" si="20"/>
        <v>0.85111111111111115</v>
      </c>
      <c r="G240" s="73">
        <f t="shared" si="19"/>
        <v>3600</v>
      </c>
      <c r="H240" s="100">
        <f t="shared" si="22"/>
        <v>4021.5</v>
      </c>
      <c r="I240" s="91">
        <f t="shared" si="23"/>
        <v>0.05</v>
      </c>
      <c r="J240" s="54"/>
      <c r="K240" s="48"/>
      <c r="L240" s="49">
        <f t="shared" si="21"/>
        <v>-1</v>
      </c>
      <c r="M240" s="58"/>
      <c r="N240" s="60" t="s">
        <v>120</v>
      </c>
      <c r="O240" s="18" t="s">
        <v>120</v>
      </c>
      <c r="P240" s="18" t="s">
        <v>120</v>
      </c>
      <c r="Q240" s="18" t="s">
        <v>120</v>
      </c>
      <c r="R240" s="18" t="s">
        <v>120</v>
      </c>
      <c r="S240" s="23" t="s">
        <v>199</v>
      </c>
    </row>
    <row r="241" spans="2:19" ht="12.75" customHeight="1" x14ac:dyDescent="0.3">
      <c r="B241" s="104"/>
      <c r="C241" s="75" t="s">
        <v>297</v>
      </c>
      <c r="D241" s="72">
        <v>3830</v>
      </c>
      <c r="E241" s="73">
        <v>4500</v>
      </c>
      <c r="F241" s="73">
        <f t="shared" si="20"/>
        <v>0.85111111111111115</v>
      </c>
      <c r="G241" s="73">
        <f t="shared" si="19"/>
        <v>3600</v>
      </c>
      <c r="H241" s="100">
        <f t="shared" si="22"/>
        <v>4021.5</v>
      </c>
      <c r="I241" s="91">
        <f t="shared" si="23"/>
        <v>0.05</v>
      </c>
      <c r="J241" s="54"/>
      <c r="K241" s="48"/>
      <c r="L241" s="49">
        <f t="shared" si="21"/>
        <v>-1</v>
      </c>
      <c r="M241" s="58"/>
      <c r="N241" s="60"/>
      <c r="O241" s="18"/>
      <c r="P241" s="18"/>
      <c r="Q241" s="18"/>
      <c r="R241" s="18"/>
      <c r="S241" s="23"/>
    </row>
    <row r="242" spans="2:19" ht="12.75" customHeight="1" x14ac:dyDescent="0.3">
      <c r="B242" s="104"/>
      <c r="C242" s="75" t="s">
        <v>298</v>
      </c>
      <c r="D242" s="72">
        <v>3830</v>
      </c>
      <c r="E242" s="73">
        <v>4500</v>
      </c>
      <c r="F242" s="73">
        <f t="shared" si="20"/>
        <v>0.85111111111111115</v>
      </c>
      <c r="G242" s="73">
        <f t="shared" si="19"/>
        <v>3600</v>
      </c>
      <c r="H242" s="100">
        <f t="shared" si="22"/>
        <v>4021.5</v>
      </c>
      <c r="I242" s="91">
        <f t="shared" si="23"/>
        <v>0.05</v>
      </c>
      <c r="J242" s="54"/>
      <c r="K242" s="48"/>
      <c r="L242" s="49">
        <f t="shared" si="21"/>
        <v>-1</v>
      </c>
      <c r="M242" s="58"/>
      <c r="N242" s="60"/>
      <c r="O242" s="18"/>
      <c r="P242" s="18"/>
      <c r="Q242" s="18"/>
      <c r="R242" s="18"/>
      <c r="S242" s="23"/>
    </row>
    <row r="243" spans="2:19" ht="14.25" x14ac:dyDescent="0.3">
      <c r="B243" s="104"/>
      <c r="C243" s="71" t="s">
        <v>91</v>
      </c>
      <c r="D243" s="72">
        <v>3540</v>
      </c>
      <c r="E243" s="73">
        <v>4500</v>
      </c>
      <c r="F243" s="73">
        <f t="shared" si="20"/>
        <v>0.78666666666666663</v>
      </c>
      <c r="G243" s="73">
        <f t="shared" si="19"/>
        <v>3600</v>
      </c>
      <c r="H243" s="100">
        <f t="shared" si="22"/>
        <v>3717</v>
      </c>
      <c r="I243" s="91">
        <f t="shared" si="23"/>
        <v>0.05</v>
      </c>
      <c r="J243" s="54"/>
      <c r="K243" s="48"/>
      <c r="L243" s="49">
        <f t="shared" si="21"/>
        <v>-1</v>
      </c>
      <c r="M243" s="58"/>
      <c r="N243" s="60" t="s">
        <v>120</v>
      </c>
      <c r="O243" s="18" t="s">
        <v>120</v>
      </c>
      <c r="P243" s="18" t="s">
        <v>120</v>
      </c>
      <c r="Q243" s="18" t="s">
        <v>120</v>
      </c>
      <c r="R243" s="18" t="s">
        <v>120</v>
      </c>
      <c r="S243" s="23" t="s">
        <v>129</v>
      </c>
    </row>
    <row r="244" spans="2:19" ht="14.25" x14ac:dyDescent="0.3">
      <c r="B244" s="104"/>
      <c r="C244" s="71" t="s">
        <v>151</v>
      </c>
      <c r="D244" s="72">
        <v>3030</v>
      </c>
      <c r="E244" s="73">
        <v>3800</v>
      </c>
      <c r="F244" s="73">
        <f t="shared" si="20"/>
        <v>0.79736842105263162</v>
      </c>
      <c r="G244" s="73">
        <f t="shared" si="19"/>
        <v>3040</v>
      </c>
      <c r="H244" s="100">
        <f t="shared" si="22"/>
        <v>3181.5</v>
      </c>
      <c r="I244" s="91">
        <f t="shared" si="23"/>
        <v>0.05</v>
      </c>
      <c r="J244" s="54"/>
      <c r="K244" s="48"/>
      <c r="L244" s="49">
        <f t="shared" si="21"/>
        <v>-1</v>
      </c>
      <c r="M244" s="58"/>
      <c r="N244" s="60" t="s">
        <v>120</v>
      </c>
      <c r="O244" s="18" t="s">
        <v>120</v>
      </c>
      <c r="P244" s="18" t="s">
        <v>120</v>
      </c>
      <c r="Q244" s="18" t="s">
        <v>120</v>
      </c>
      <c r="R244" s="18" t="s">
        <v>120</v>
      </c>
      <c r="S244" s="23">
        <v>1</v>
      </c>
    </row>
    <row r="245" spans="2:19" ht="14.25" x14ac:dyDescent="0.3">
      <c r="B245" s="104"/>
      <c r="C245" s="71" t="s">
        <v>89</v>
      </c>
      <c r="D245" s="72">
        <v>3030</v>
      </c>
      <c r="E245" s="73">
        <v>3500</v>
      </c>
      <c r="F245" s="73">
        <f t="shared" si="20"/>
        <v>0.86571428571428577</v>
      </c>
      <c r="G245" s="73">
        <f t="shared" si="19"/>
        <v>2800</v>
      </c>
      <c r="H245" s="100">
        <f t="shared" si="22"/>
        <v>3181.5</v>
      </c>
      <c r="I245" s="91">
        <f t="shared" si="23"/>
        <v>0.05</v>
      </c>
      <c r="J245" s="54"/>
      <c r="K245" s="48"/>
      <c r="L245" s="49">
        <f t="shared" si="21"/>
        <v>-1</v>
      </c>
      <c r="M245" s="58"/>
      <c r="N245" s="60" t="s">
        <v>120</v>
      </c>
      <c r="O245" s="18" t="s">
        <v>120</v>
      </c>
      <c r="P245" s="18" t="s">
        <v>120</v>
      </c>
      <c r="Q245" s="18" t="s">
        <v>120</v>
      </c>
      <c r="R245" s="18" t="s">
        <v>120</v>
      </c>
      <c r="S245" s="23">
        <v>1</v>
      </c>
    </row>
    <row r="246" spans="2:19" ht="14.25" x14ac:dyDescent="0.3">
      <c r="B246" s="104"/>
      <c r="C246" s="75" t="s">
        <v>300</v>
      </c>
      <c r="D246" s="72">
        <v>3760</v>
      </c>
      <c r="E246" s="73">
        <v>4000</v>
      </c>
      <c r="F246" s="73">
        <f t="shared" si="20"/>
        <v>0.94</v>
      </c>
      <c r="G246" s="73">
        <f t="shared" ref="G246:G281" si="25">E246*0.8</f>
        <v>3200</v>
      </c>
      <c r="H246" s="100">
        <f t="shared" si="22"/>
        <v>3948</v>
      </c>
      <c r="I246" s="91">
        <f t="shared" si="23"/>
        <v>0.05</v>
      </c>
      <c r="J246" s="54"/>
      <c r="K246" s="48"/>
      <c r="L246" s="49">
        <f t="shared" si="21"/>
        <v>-1</v>
      </c>
      <c r="M246" s="58"/>
      <c r="N246" s="60"/>
      <c r="O246" s="18"/>
      <c r="P246" s="18"/>
      <c r="Q246" s="18"/>
      <c r="R246" s="18"/>
      <c r="S246" s="23"/>
    </row>
    <row r="247" spans="2:19" ht="14.25" x14ac:dyDescent="0.3">
      <c r="B247" s="104"/>
      <c r="C247" s="71" t="s">
        <v>86</v>
      </c>
      <c r="D247" s="72">
        <v>2810</v>
      </c>
      <c r="E247" s="80">
        <v>0</v>
      </c>
      <c r="F247" s="73" t="e">
        <f t="shared" si="20"/>
        <v>#DIV/0!</v>
      </c>
      <c r="G247" s="73">
        <f t="shared" si="25"/>
        <v>0</v>
      </c>
      <c r="H247" s="100">
        <f t="shared" si="22"/>
        <v>2950.5</v>
      </c>
      <c r="I247" s="91">
        <f t="shared" si="23"/>
        <v>0.05</v>
      </c>
      <c r="J247" s="54"/>
      <c r="K247" s="48"/>
      <c r="L247" s="49">
        <f t="shared" si="21"/>
        <v>-1</v>
      </c>
      <c r="M247" s="58"/>
      <c r="N247" s="60" t="s">
        <v>120</v>
      </c>
      <c r="O247" s="18" t="s">
        <v>120</v>
      </c>
      <c r="P247" s="18" t="s">
        <v>120</v>
      </c>
      <c r="Q247" s="18" t="s">
        <v>120</v>
      </c>
      <c r="R247" s="18" t="s">
        <v>120</v>
      </c>
      <c r="S247" s="23" t="s">
        <v>126</v>
      </c>
    </row>
    <row r="248" spans="2:19" ht="14.25" x14ac:dyDescent="0.3">
      <c r="B248" s="104"/>
      <c r="C248" s="71" t="s">
        <v>85</v>
      </c>
      <c r="D248" s="72">
        <v>2920</v>
      </c>
      <c r="E248" s="73">
        <v>3500</v>
      </c>
      <c r="F248" s="73">
        <f t="shared" si="20"/>
        <v>0.8342857142857143</v>
      </c>
      <c r="G248" s="73">
        <f t="shared" si="25"/>
        <v>2800</v>
      </c>
      <c r="H248" s="100">
        <f t="shared" si="22"/>
        <v>3066</v>
      </c>
      <c r="I248" s="91">
        <f t="shared" si="23"/>
        <v>0.05</v>
      </c>
      <c r="J248" s="54"/>
      <c r="K248" s="48"/>
      <c r="L248" s="49">
        <f t="shared" si="21"/>
        <v>-1</v>
      </c>
      <c r="M248" s="58"/>
      <c r="N248" s="60" t="s">
        <v>120</v>
      </c>
      <c r="O248" s="18" t="s">
        <v>120</v>
      </c>
      <c r="P248" s="18" t="s">
        <v>120</v>
      </c>
      <c r="Q248" s="18" t="s">
        <v>120</v>
      </c>
      <c r="R248" s="18" t="s">
        <v>120</v>
      </c>
      <c r="S248" s="23">
        <v>2</v>
      </c>
    </row>
    <row r="249" spans="2:19" ht="12.75" customHeight="1" x14ac:dyDescent="0.3">
      <c r="B249" s="104"/>
      <c r="C249" s="75" t="s">
        <v>299</v>
      </c>
      <c r="D249" s="72">
        <v>3150</v>
      </c>
      <c r="E249" s="73">
        <v>3800</v>
      </c>
      <c r="F249" s="73">
        <f t="shared" si="20"/>
        <v>0.82894736842105265</v>
      </c>
      <c r="G249" s="73">
        <f t="shared" si="25"/>
        <v>3040</v>
      </c>
      <c r="H249" s="100">
        <f t="shared" si="22"/>
        <v>3307.5</v>
      </c>
      <c r="I249" s="91">
        <f t="shared" si="23"/>
        <v>0.05</v>
      </c>
      <c r="J249" s="54"/>
      <c r="K249" s="48"/>
      <c r="L249" s="49">
        <f t="shared" si="21"/>
        <v>-1</v>
      </c>
      <c r="M249" s="58"/>
      <c r="N249" s="60"/>
      <c r="O249" s="18"/>
      <c r="P249" s="18"/>
      <c r="Q249" s="18"/>
      <c r="R249" s="18"/>
      <c r="S249" s="23"/>
    </row>
    <row r="250" spans="2:19" ht="14.25" x14ac:dyDescent="0.3">
      <c r="B250" s="104"/>
      <c r="C250" s="75" t="s">
        <v>294</v>
      </c>
      <c r="D250" s="72">
        <v>3810</v>
      </c>
      <c r="E250" s="73">
        <v>4000</v>
      </c>
      <c r="F250" s="73">
        <f t="shared" si="20"/>
        <v>0.95250000000000001</v>
      </c>
      <c r="G250" s="73">
        <f t="shared" si="25"/>
        <v>3200</v>
      </c>
      <c r="H250" s="100">
        <f t="shared" si="22"/>
        <v>4000.5</v>
      </c>
      <c r="I250" s="91">
        <f t="shared" si="23"/>
        <v>0.05</v>
      </c>
      <c r="J250" s="54"/>
      <c r="K250" s="48"/>
      <c r="L250" s="49">
        <f t="shared" si="21"/>
        <v>-1</v>
      </c>
      <c r="M250" s="58"/>
      <c r="N250" s="60"/>
      <c r="O250" s="18"/>
      <c r="P250" s="18"/>
      <c r="Q250" s="18"/>
      <c r="R250" s="18"/>
      <c r="S250" s="23"/>
    </row>
    <row r="251" spans="2:19" ht="14.25" x14ac:dyDescent="0.3">
      <c r="B251" s="104"/>
      <c r="C251" s="71" t="s">
        <v>87</v>
      </c>
      <c r="D251" s="72">
        <v>3930</v>
      </c>
      <c r="E251" s="73">
        <v>4500</v>
      </c>
      <c r="F251" s="73">
        <f t="shared" si="20"/>
        <v>0.87333333333333329</v>
      </c>
      <c r="G251" s="73">
        <f t="shared" si="25"/>
        <v>3600</v>
      </c>
      <c r="H251" s="100">
        <f t="shared" si="22"/>
        <v>4126.5</v>
      </c>
      <c r="I251" s="91">
        <f t="shared" si="23"/>
        <v>0.05</v>
      </c>
      <c r="J251" s="54"/>
      <c r="K251" s="48"/>
      <c r="L251" s="49">
        <f t="shared" si="21"/>
        <v>-1</v>
      </c>
      <c r="M251" s="58"/>
      <c r="N251" s="60" t="s">
        <v>120</v>
      </c>
      <c r="O251" s="18" t="s">
        <v>120</v>
      </c>
      <c r="P251" s="18" t="s">
        <v>120</v>
      </c>
      <c r="Q251" s="18" t="s">
        <v>120</v>
      </c>
      <c r="R251" s="18" t="s">
        <v>120</v>
      </c>
      <c r="S251" s="23">
        <v>1</v>
      </c>
    </row>
    <row r="252" spans="2:19" ht="14.25" x14ac:dyDescent="0.3">
      <c r="B252" s="104"/>
      <c r="C252" s="71" t="s">
        <v>88</v>
      </c>
      <c r="D252" s="72">
        <v>2750</v>
      </c>
      <c r="E252" s="73">
        <v>3500</v>
      </c>
      <c r="F252" s="73">
        <f t="shared" si="20"/>
        <v>0.7857142857142857</v>
      </c>
      <c r="G252" s="73">
        <f t="shared" si="25"/>
        <v>2800</v>
      </c>
      <c r="H252" s="100">
        <f t="shared" si="22"/>
        <v>2887.5</v>
      </c>
      <c r="I252" s="91">
        <f t="shared" si="23"/>
        <v>0.05</v>
      </c>
      <c r="J252" s="54"/>
      <c r="K252" s="48"/>
      <c r="L252" s="49">
        <f t="shared" si="21"/>
        <v>-1</v>
      </c>
      <c r="M252" s="58"/>
      <c r="N252" s="60" t="s">
        <v>120</v>
      </c>
      <c r="O252" s="18" t="s">
        <v>120</v>
      </c>
      <c r="P252" s="18" t="s">
        <v>120</v>
      </c>
      <c r="Q252" s="18" t="s">
        <v>120</v>
      </c>
      <c r="R252" s="18" t="s">
        <v>120</v>
      </c>
      <c r="S252" s="23">
        <v>1</v>
      </c>
    </row>
    <row r="253" spans="2:19" ht="14.25" x14ac:dyDescent="0.3">
      <c r="B253" s="104"/>
      <c r="C253" s="71" t="s">
        <v>90</v>
      </c>
      <c r="D253" s="72">
        <v>3030</v>
      </c>
      <c r="E253" s="73">
        <v>3500</v>
      </c>
      <c r="F253" s="73">
        <f t="shared" si="20"/>
        <v>0.86571428571428577</v>
      </c>
      <c r="G253" s="73">
        <f t="shared" si="25"/>
        <v>2800</v>
      </c>
      <c r="H253" s="100">
        <f t="shared" si="22"/>
        <v>3181.5</v>
      </c>
      <c r="I253" s="91">
        <f t="shared" si="23"/>
        <v>0.05</v>
      </c>
      <c r="J253" s="54"/>
      <c r="K253" s="48"/>
      <c r="L253" s="49">
        <f t="shared" si="21"/>
        <v>-1</v>
      </c>
      <c r="M253" s="58"/>
      <c r="N253" s="60" t="s">
        <v>120</v>
      </c>
      <c r="O253" s="18" t="s">
        <v>120</v>
      </c>
      <c r="P253" s="18" t="s">
        <v>120</v>
      </c>
      <c r="Q253" s="18" t="s">
        <v>120</v>
      </c>
      <c r="R253" s="18" t="s">
        <v>120</v>
      </c>
      <c r="S253" s="23">
        <v>1</v>
      </c>
    </row>
    <row r="254" spans="2:19" ht="13.15" customHeight="1" x14ac:dyDescent="0.3">
      <c r="B254" s="104"/>
      <c r="C254" s="71" t="s">
        <v>144</v>
      </c>
      <c r="D254" s="72">
        <v>3030</v>
      </c>
      <c r="E254" s="73">
        <v>3800</v>
      </c>
      <c r="F254" s="73">
        <f t="shared" si="20"/>
        <v>0.79736842105263162</v>
      </c>
      <c r="G254" s="73">
        <f t="shared" si="25"/>
        <v>3040</v>
      </c>
      <c r="H254" s="100">
        <f t="shared" si="22"/>
        <v>3181.5</v>
      </c>
      <c r="I254" s="91">
        <f t="shared" si="23"/>
        <v>0.05</v>
      </c>
      <c r="J254" s="54"/>
      <c r="K254" s="48"/>
      <c r="L254" s="49">
        <f t="shared" si="21"/>
        <v>-1</v>
      </c>
      <c r="M254" s="58"/>
      <c r="N254" s="60" t="s">
        <v>120</v>
      </c>
      <c r="O254" s="18" t="s">
        <v>120</v>
      </c>
      <c r="P254" s="18" t="s">
        <v>120</v>
      </c>
      <c r="Q254" s="18" t="s">
        <v>120</v>
      </c>
      <c r="R254" s="18" t="s">
        <v>120</v>
      </c>
      <c r="S254" s="23" t="s">
        <v>122</v>
      </c>
    </row>
    <row r="255" spans="2:19" ht="12.75" customHeight="1" thickBot="1" x14ac:dyDescent="0.35">
      <c r="B255" s="104"/>
      <c r="C255" s="71" t="s">
        <v>145</v>
      </c>
      <c r="D255" s="72">
        <v>3810</v>
      </c>
      <c r="E255" s="73">
        <v>4000</v>
      </c>
      <c r="F255" s="77">
        <f t="shared" si="20"/>
        <v>0.95250000000000001</v>
      </c>
      <c r="G255" s="73">
        <f t="shared" si="25"/>
        <v>3200</v>
      </c>
      <c r="H255" s="100">
        <f t="shared" si="22"/>
        <v>4000.5</v>
      </c>
      <c r="I255" s="91">
        <f t="shared" si="23"/>
        <v>0.05</v>
      </c>
      <c r="J255" s="54"/>
      <c r="K255" s="48"/>
      <c r="L255" s="49">
        <f t="shared" si="21"/>
        <v>-1</v>
      </c>
      <c r="M255" s="58"/>
      <c r="N255" s="61" t="s">
        <v>120</v>
      </c>
      <c r="O255" s="20" t="s">
        <v>120</v>
      </c>
      <c r="P255" s="20" t="s">
        <v>120</v>
      </c>
      <c r="Q255" s="20" t="s">
        <v>120</v>
      </c>
      <c r="R255" s="20" t="s">
        <v>120</v>
      </c>
      <c r="S255" s="24">
        <v>1</v>
      </c>
    </row>
    <row r="256" spans="2:19" ht="12.75" customHeight="1" x14ac:dyDescent="0.3">
      <c r="B256" s="103" t="s">
        <v>152</v>
      </c>
      <c r="C256" s="71" t="s">
        <v>192</v>
      </c>
      <c r="D256" s="72">
        <v>3540</v>
      </c>
      <c r="E256" s="73">
        <v>4000</v>
      </c>
      <c r="F256" s="73">
        <f t="shared" si="20"/>
        <v>0.88500000000000001</v>
      </c>
      <c r="G256" s="73">
        <f t="shared" si="25"/>
        <v>3200</v>
      </c>
      <c r="H256" s="100">
        <f t="shared" si="22"/>
        <v>3717</v>
      </c>
      <c r="I256" s="91">
        <f t="shared" si="23"/>
        <v>0.05</v>
      </c>
      <c r="J256" s="54"/>
      <c r="K256" s="48"/>
      <c r="L256" s="49">
        <f t="shared" si="21"/>
        <v>-1</v>
      </c>
      <c r="M256" s="58"/>
      <c r="N256" s="63" t="s">
        <v>120</v>
      </c>
      <c r="O256" s="28" t="s">
        <v>120</v>
      </c>
      <c r="P256" s="28" t="s">
        <v>120</v>
      </c>
      <c r="Q256" s="28" t="s">
        <v>120</v>
      </c>
      <c r="R256" s="28" t="s">
        <v>120</v>
      </c>
      <c r="S256" s="29">
        <v>1</v>
      </c>
    </row>
    <row r="257" spans="2:19" ht="13.15" customHeight="1" x14ac:dyDescent="0.3">
      <c r="B257" s="104"/>
      <c r="C257" s="71" t="s">
        <v>99</v>
      </c>
      <c r="D257" s="72">
        <v>3150</v>
      </c>
      <c r="E257" s="73">
        <v>3500</v>
      </c>
      <c r="F257" s="73">
        <f t="shared" si="20"/>
        <v>0.9</v>
      </c>
      <c r="G257" s="73">
        <f t="shared" si="25"/>
        <v>2800</v>
      </c>
      <c r="H257" s="100">
        <f t="shared" si="22"/>
        <v>3307.5</v>
      </c>
      <c r="I257" s="91">
        <f t="shared" si="23"/>
        <v>0.05</v>
      </c>
      <c r="J257" s="54"/>
      <c r="K257" s="48"/>
      <c r="L257" s="49">
        <f t="shared" si="21"/>
        <v>-1</v>
      </c>
      <c r="M257" s="58"/>
      <c r="N257" s="60" t="s">
        <v>120</v>
      </c>
      <c r="O257" s="18" t="s">
        <v>120</v>
      </c>
      <c r="P257" s="18" t="s">
        <v>120</v>
      </c>
      <c r="Q257" s="18" t="s">
        <v>120</v>
      </c>
      <c r="R257" s="18" t="s">
        <v>120</v>
      </c>
      <c r="S257" s="23">
        <v>1</v>
      </c>
    </row>
    <row r="258" spans="2:19" ht="12.75" customHeight="1" x14ac:dyDescent="0.3">
      <c r="B258" s="104"/>
      <c r="C258" s="71" t="s">
        <v>98</v>
      </c>
      <c r="D258" s="72">
        <v>4500</v>
      </c>
      <c r="E258" s="73">
        <v>5000</v>
      </c>
      <c r="F258" s="73">
        <f t="shared" si="20"/>
        <v>0.9</v>
      </c>
      <c r="G258" s="73">
        <f t="shared" si="25"/>
        <v>4000</v>
      </c>
      <c r="H258" s="100">
        <f t="shared" si="22"/>
        <v>4725</v>
      </c>
      <c r="I258" s="91">
        <f t="shared" si="23"/>
        <v>0.05</v>
      </c>
      <c r="J258" s="54"/>
      <c r="K258" s="48"/>
      <c r="L258" s="49">
        <f t="shared" si="21"/>
        <v>-1</v>
      </c>
      <c r="M258" s="58"/>
      <c r="N258" s="60" t="s">
        <v>120</v>
      </c>
      <c r="O258" s="18" t="s">
        <v>120</v>
      </c>
      <c r="P258" s="18" t="s">
        <v>120</v>
      </c>
      <c r="Q258" s="18" t="s">
        <v>120</v>
      </c>
      <c r="R258" s="18" t="s">
        <v>120</v>
      </c>
      <c r="S258" s="23">
        <v>2</v>
      </c>
    </row>
    <row r="259" spans="2:19" ht="14.25" x14ac:dyDescent="0.3">
      <c r="B259" s="104"/>
      <c r="C259" s="75" t="s">
        <v>302</v>
      </c>
      <c r="D259" s="72">
        <v>3820</v>
      </c>
      <c r="E259" s="73">
        <v>4500</v>
      </c>
      <c r="F259" s="73">
        <f t="shared" si="20"/>
        <v>0.84888888888888892</v>
      </c>
      <c r="G259" s="73">
        <f t="shared" si="25"/>
        <v>3600</v>
      </c>
      <c r="H259" s="100">
        <f t="shared" si="22"/>
        <v>4011</v>
      </c>
      <c r="I259" s="91">
        <f t="shared" si="23"/>
        <v>0.05</v>
      </c>
      <c r="J259" s="54"/>
      <c r="K259" s="48"/>
      <c r="L259" s="49">
        <f t="shared" si="21"/>
        <v>-1</v>
      </c>
      <c r="M259" s="58"/>
      <c r="N259" s="60"/>
      <c r="O259" s="18"/>
      <c r="P259" s="18"/>
      <c r="Q259" s="18"/>
      <c r="R259" s="18"/>
      <c r="S259" s="23"/>
    </row>
    <row r="260" spans="2:19" ht="14.25" x14ac:dyDescent="0.3">
      <c r="B260" s="104"/>
      <c r="C260" s="75" t="s">
        <v>303</v>
      </c>
      <c r="D260" s="72">
        <v>3090</v>
      </c>
      <c r="E260" s="73">
        <v>4500</v>
      </c>
      <c r="F260" s="79">
        <f t="shared" si="20"/>
        <v>0.68666666666666665</v>
      </c>
      <c r="G260" s="73">
        <f t="shared" si="25"/>
        <v>3600</v>
      </c>
      <c r="H260" s="100">
        <f>D260*((8)/100)+D260</f>
        <v>3337.2</v>
      </c>
      <c r="I260" s="91">
        <f t="shared" si="23"/>
        <v>7.9999999999999946E-2</v>
      </c>
      <c r="J260" s="54"/>
      <c r="K260" s="48"/>
      <c r="L260" s="49">
        <f t="shared" si="21"/>
        <v>-1</v>
      </c>
      <c r="M260" s="58"/>
      <c r="N260" s="60"/>
      <c r="O260" s="18"/>
      <c r="P260" s="18"/>
      <c r="Q260" s="18"/>
      <c r="R260" s="18"/>
      <c r="S260" s="23"/>
    </row>
    <row r="261" spans="2:19" ht="14.25" x14ac:dyDescent="0.3">
      <c r="B261" s="104"/>
      <c r="C261" s="71" t="s">
        <v>191</v>
      </c>
      <c r="D261" s="72">
        <v>4410</v>
      </c>
      <c r="E261" s="73">
        <v>5000</v>
      </c>
      <c r="F261" s="73">
        <f t="shared" si="20"/>
        <v>0.88200000000000001</v>
      </c>
      <c r="G261" s="73">
        <f t="shared" si="25"/>
        <v>4000</v>
      </c>
      <c r="H261" s="100">
        <f t="shared" si="22"/>
        <v>4630.5</v>
      </c>
      <c r="I261" s="91">
        <f t="shared" si="23"/>
        <v>0.05</v>
      </c>
      <c r="J261" s="54"/>
      <c r="K261" s="48"/>
      <c r="L261" s="49">
        <f t="shared" si="21"/>
        <v>-1</v>
      </c>
      <c r="M261" s="58"/>
      <c r="N261" s="60" t="s">
        <v>120</v>
      </c>
      <c r="O261" s="18" t="s">
        <v>120</v>
      </c>
      <c r="P261" s="18" t="s">
        <v>120</v>
      </c>
      <c r="Q261" s="18" t="s">
        <v>120</v>
      </c>
      <c r="R261" s="18" t="s">
        <v>120</v>
      </c>
      <c r="S261" s="23">
        <v>1</v>
      </c>
    </row>
    <row r="262" spans="2:19" ht="14.25" x14ac:dyDescent="0.3">
      <c r="B262" s="104"/>
      <c r="C262" s="71" t="s">
        <v>94</v>
      </c>
      <c r="D262" s="72">
        <v>2940</v>
      </c>
      <c r="E262" s="73">
        <v>4000</v>
      </c>
      <c r="F262" s="81">
        <f t="shared" si="20"/>
        <v>0.73499999999999999</v>
      </c>
      <c r="G262" s="73">
        <f t="shared" si="25"/>
        <v>3200</v>
      </c>
      <c r="H262" s="100">
        <f>D262*((7)/100)+D262</f>
        <v>3145.8</v>
      </c>
      <c r="I262" s="91">
        <f t="shared" si="23"/>
        <v>7.0000000000000062E-2</v>
      </c>
      <c r="J262" s="54"/>
      <c r="K262" s="48"/>
      <c r="L262" s="49">
        <f t="shared" si="21"/>
        <v>-1</v>
      </c>
      <c r="M262" s="58"/>
      <c r="N262" s="60" t="s">
        <v>120</v>
      </c>
      <c r="O262" s="18" t="s">
        <v>120</v>
      </c>
      <c r="P262" s="18" t="s">
        <v>120</v>
      </c>
      <c r="Q262" s="18" t="s">
        <v>120</v>
      </c>
      <c r="R262" s="18" t="s">
        <v>120</v>
      </c>
      <c r="S262" s="23">
        <v>1</v>
      </c>
    </row>
    <row r="263" spans="2:19" ht="14.25" x14ac:dyDescent="0.3">
      <c r="B263" s="104"/>
      <c r="C263" s="71" t="s">
        <v>101</v>
      </c>
      <c r="D263" s="72">
        <v>3940</v>
      </c>
      <c r="E263" s="73">
        <v>4500</v>
      </c>
      <c r="F263" s="73">
        <f t="shared" si="20"/>
        <v>0.87555555555555553</v>
      </c>
      <c r="G263" s="73">
        <f t="shared" si="25"/>
        <v>3600</v>
      </c>
      <c r="H263" s="100">
        <f t="shared" si="22"/>
        <v>4137</v>
      </c>
      <c r="I263" s="91">
        <f t="shared" si="23"/>
        <v>0.05</v>
      </c>
      <c r="J263" s="54"/>
      <c r="K263" s="48"/>
      <c r="L263" s="49">
        <f t="shared" si="21"/>
        <v>-1</v>
      </c>
      <c r="M263" s="58"/>
      <c r="N263" s="60" t="s">
        <v>120</v>
      </c>
      <c r="O263" s="18" t="s">
        <v>120</v>
      </c>
      <c r="P263" s="18" t="s">
        <v>120</v>
      </c>
      <c r="Q263" s="18" t="s">
        <v>120</v>
      </c>
      <c r="R263" s="18" t="s">
        <v>120</v>
      </c>
      <c r="S263" s="23" t="s">
        <v>129</v>
      </c>
    </row>
    <row r="264" spans="2:19" ht="14.25" x14ac:dyDescent="0.3">
      <c r="B264" s="104"/>
      <c r="C264" s="71" t="s">
        <v>92</v>
      </c>
      <c r="D264" s="72">
        <v>2940</v>
      </c>
      <c r="E264" s="73">
        <v>4000</v>
      </c>
      <c r="F264" s="81">
        <f t="shared" ref="F264:F281" si="26">D264/E264</f>
        <v>0.73499999999999999</v>
      </c>
      <c r="G264" s="73">
        <f t="shared" si="25"/>
        <v>3200</v>
      </c>
      <c r="H264" s="100">
        <f>D264*((7)/100)+D264</f>
        <v>3145.8</v>
      </c>
      <c r="I264" s="91">
        <f t="shared" si="23"/>
        <v>7.0000000000000062E-2</v>
      </c>
      <c r="J264" s="54"/>
      <c r="K264" s="48"/>
      <c r="L264" s="49">
        <f t="shared" ref="L264:L281" si="27">((K264-D264)/D264)</f>
        <v>-1</v>
      </c>
      <c r="M264" s="58"/>
      <c r="N264" s="60" t="s">
        <v>120</v>
      </c>
      <c r="O264" s="18" t="s">
        <v>120</v>
      </c>
      <c r="P264" s="18" t="s">
        <v>120</v>
      </c>
      <c r="Q264" s="18" t="s">
        <v>120</v>
      </c>
      <c r="R264" s="18" t="s">
        <v>120</v>
      </c>
      <c r="S264" s="23">
        <v>1</v>
      </c>
    </row>
    <row r="265" spans="2:19" ht="14.25" x14ac:dyDescent="0.3">
      <c r="B265" s="104"/>
      <c r="C265" s="71" t="s">
        <v>100</v>
      </c>
      <c r="D265" s="72">
        <v>3710</v>
      </c>
      <c r="E265" s="73">
        <v>4500</v>
      </c>
      <c r="F265" s="73">
        <f t="shared" si="26"/>
        <v>0.82444444444444442</v>
      </c>
      <c r="G265" s="73">
        <f t="shared" si="25"/>
        <v>3600</v>
      </c>
      <c r="H265" s="100">
        <f t="shared" ref="H265:H274" si="28">D265*((5)/100)+D265</f>
        <v>3895.5</v>
      </c>
      <c r="I265" s="91">
        <f t="shared" ref="I265:I281" si="29">((H265-D265)/D265)</f>
        <v>0.05</v>
      </c>
      <c r="J265" s="54"/>
      <c r="K265" s="48"/>
      <c r="L265" s="49">
        <f t="shared" si="27"/>
        <v>-1</v>
      </c>
      <c r="M265" s="58"/>
      <c r="N265" s="60" t="s">
        <v>120</v>
      </c>
      <c r="O265" s="18" t="s">
        <v>120</v>
      </c>
      <c r="P265" s="18" t="s">
        <v>120</v>
      </c>
      <c r="Q265" s="18" t="s">
        <v>120</v>
      </c>
      <c r="R265" s="18" t="s">
        <v>120</v>
      </c>
      <c r="S265" s="23">
        <v>1</v>
      </c>
    </row>
    <row r="266" spans="2:19" ht="14.25" x14ac:dyDescent="0.3">
      <c r="B266" s="104"/>
      <c r="C266" s="71" t="s">
        <v>93</v>
      </c>
      <c r="D266" s="72">
        <v>2940</v>
      </c>
      <c r="E266" s="73">
        <v>3500</v>
      </c>
      <c r="F266" s="73">
        <f t="shared" si="26"/>
        <v>0.84</v>
      </c>
      <c r="G266" s="73">
        <f t="shared" si="25"/>
        <v>2800</v>
      </c>
      <c r="H266" s="100">
        <f t="shared" si="28"/>
        <v>3087</v>
      </c>
      <c r="I266" s="91">
        <f t="shared" si="29"/>
        <v>0.05</v>
      </c>
      <c r="J266" s="54"/>
      <c r="K266" s="48"/>
      <c r="L266" s="49">
        <f t="shared" si="27"/>
        <v>-1</v>
      </c>
      <c r="M266" s="58"/>
      <c r="N266" s="60" t="s">
        <v>120</v>
      </c>
      <c r="O266" s="18" t="s">
        <v>120</v>
      </c>
      <c r="P266" s="18" t="s">
        <v>120</v>
      </c>
      <c r="Q266" s="18" t="s">
        <v>120</v>
      </c>
      <c r="R266" s="18" t="s">
        <v>120</v>
      </c>
      <c r="S266" s="23">
        <v>1</v>
      </c>
    </row>
    <row r="267" spans="2:19" ht="12.75" customHeight="1" x14ac:dyDescent="0.3">
      <c r="B267" s="104"/>
      <c r="C267" s="71" t="s">
        <v>97</v>
      </c>
      <c r="D267" s="72">
        <v>2940</v>
      </c>
      <c r="E267" s="73">
        <v>3500</v>
      </c>
      <c r="F267" s="73">
        <f t="shared" si="26"/>
        <v>0.84</v>
      </c>
      <c r="G267" s="73">
        <f t="shared" si="25"/>
        <v>2800</v>
      </c>
      <c r="H267" s="100">
        <f t="shared" si="28"/>
        <v>3087</v>
      </c>
      <c r="I267" s="91">
        <f t="shared" si="29"/>
        <v>0.05</v>
      </c>
      <c r="J267" s="54"/>
      <c r="K267" s="48"/>
      <c r="L267" s="49">
        <f t="shared" si="27"/>
        <v>-1</v>
      </c>
      <c r="M267" s="58"/>
      <c r="N267" s="60" t="s">
        <v>120</v>
      </c>
      <c r="O267" s="18" t="s">
        <v>120</v>
      </c>
      <c r="P267" s="18" t="s">
        <v>120</v>
      </c>
      <c r="Q267" s="18" t="s">
        <v>120</v>
      </c>
      <c r="R267" s="18" t="s">
        <v>120</v>
      </c>
      <c r="S267" s="23">
        <v>1</v>
      </c>
    </row>
    <row r="268" spans="2:19" ht="14.25" x14ac:dyDescent="0.3">
      <c r="B268" s="104"/>
      <c r="C268" s="71" t="s">
        <v>95</v>
      </c>
      <c r="D268" s="72">
        <v>2940</v>
      </c>
      <c r="E268" s="73">
        <v>3500</v>
      </c>
      <c r="F268" s="73">
        <f t="shared" si="26"/>
        <v>0.84</v>
      </c>
      <c r="G268" s="73">
        <f t="shared" si="25"/>
        <v>2800</v>
      </c>
      <c r="H268" s="100">
        <f t="shared" si="28"/>
        <v>3087</v>
      </c>
      <c r="I268" s="91">
        <f t="shared" si="29"/>
        <v>0.05</v>
      </c>
      <c r="J268" s="54"/>
      <c r="K268" s="48"/>
      <c r="L268" s="49">
        <f t="shared" si="27"/>
        <v>-1</v>
      </c>
      <c r="M268" s="58"/>
      <c r="N268" s="60" t="s">
        <v>120</v>
      </c>
      <c r="O268" s="18" t="s">
        <v>120</v>
      </c>
      <c r="P268" s="18" t="s">
        <v>120</v>
      </c>
      <c r="Q268" s="18" t="s">
        <v>120</v>
      </c>
      <c r="R268" s="18" t="s">
        <v>120</v>
      </c>
      <c r="S268" s="23">
        <v>1</v>
      </c>
    </row>
    <row r="269" spans="2:19" ht="14.25" x14ac:dyDescent="0.3">
      <c r="B269" s="104"/>
      <c r="C269" s="71" t="s">
        <v>96</v>
      </c>
      <c r="D269" s="72">
        <v>3480</v>
      </c>
      <c r="E269" s="73">
        <v>4000</v>
      </c>
      <c r="F269" s="73">
        <f t="shared" si="26"/>
        <v>0.87</v>
      </c>
      <c r="G269" s="73">
        <f t="shared" si="25"/>
        <v>3200</v>
      </c>
      <c r="H269" s="100">
        <f t="shared" si="28"/>
        <v>3654</v>
      </c>
      <c r="I269" s="91">
        <f t="shared" si="29"/>
        <v>0.05</v>
      </c>
      <c r="J269" s="54"/>
      <c r="K269" s="48"/>
      <c r="L269" s="49">
        <f t="shared" si="27"/>
        <v>-1</v>
      </c>
      <c r="M269" s="58"/>
      <c r="N269" s="60" t="s">
        <v>120</v>
      </c>
      <c r="O269" s="18" t="s">
        <v>120</v>
      </c>
      <c r="P269" s="18" t="s">
        <v>120</v>
      </c>
      <c r="Q269" s="18" t="s">
        <v>120</v>
      </c>
      <c r="R269" s="18" t="s">
        <v>120</v>
      </c>
      <c r="S269" s="23">
        <v>2</v>
      </c>
    </row>
    <row r="270" spans="2:19" ht="14.25" x14ac:dyDescent="0.3">
      <c r="B270" s="104"/>
      <c r="C270" s="75" t="s">
        <v>304</v>
      </c>
      <c r="D270" s="72">
        <v>4200</v>
      </c>
      <c r="E270" s="73">
        <v>4500</v>
      </c>
      <c r="F270" s="77">
        <f t="shared" si="26"/>
        <v>0.93333333333333335</v>
      </c>
      <c r="G270" s="73">
        <f t="shared" si="25"/>
        <v>3600</v>
      </c>
      <c r="H270" s="100">
        <f t="shared" si="28"/>
        <v>4410</v>
      </c>
      <c r="I270" s="91">
        <f t="shared" si="29"/>
        <v>0.05</v>
      </c>
      <c r="J270" s="54"/>
      <c r="K270" s="48"/>
      <c r="L270" s="49">
        <f t="shared" si="27"/>
        <v>-1</v>
      </c>
      <c r="M270" s="58"/>
      <c r="N270" s="60"/>
      <c r="O270" s="18"/>
      <c r="P270" s="18"/>
      <c r="Q270" s="18"/>
      <c r="R270" s="18"/>
      <c r="S270" s="23"/>
    </row>
    <row r="271" spans="2:19" ht="14.25" x14ac:dyDescent="0.3">
      <c r="B271" s="104"/>
      <c r="C271" s="75" t="s">
        <v>117</v>
      </c>
      <c r="D271" s="72">
        <v>4200</v>
      </c>
      <c r="E271" s="73">
        <v>4500</v>
      </c>
      <c r="F271" s="77">
        <f t="shared" si="26"/>
        <v>0.93333333333333335</v>
      </c>
      <c r="G271" s="73">
        <f t="shared" si="25"/>
        <v>3600</v>
      </c>
      <c r="H271" s="100">
        <f t="shared" si="28"/>
        <v>4410</v>
      </c>
      <c r="I271" s="91">
        <f t="shared" si="29"/>
        <v>0.05</v>
      </c>
      <c r="J271" s="54"/>
      <c r="K271" s="48"/>
      <c r="L271" s="49">
        <f t="shared" si="27"/>
        <v>-1</v>
      </c>
      <c r="M271" s="58"/>
      <c r="N271" s="60" t="s">
        <v>120</v>
      </c>
      <c r="O271" s="18" t="s">
        <v>120</v>
      </c>
      <c r="P271" s="18" t="s">
        <v>120</v>
      </c>
      <c r="Q271" s="18" t="s">
        <v>120</v>
      </c>
      <c r="R271" s="18" t="s">
        <v>120</v>
      </c>
      <c r="S271" s="23">
        <v>1</v>
      </c>
    </row>
    <row r="272" spans="2:19" ht="14.25" x14ac:dyDescent="0.3">
      <c r="B272" s="104"/>
      <c r="C272" s="71" t="s">
        <v>133</v>
      </c>
      <c r="D272" s="72">
        <v>5280</v>
      </c>
      <c r="E272" s="73">
        <v>6000</v>
      </c>
      <c r="F272" s="73">
        <f t="shared" si="26"/>
        <v>0.88</v>
      </c>
      <c r="G272" s="73">
        <f t="shared" si="25"/>
        <v>4800</v>
      </c>
      <c r="H272" s="100">
        <f t="shared" si="28"/>
        <v>5544</v>
      </c>
      <c r="I272" s="91">
        <f t="shared" si="29"/>
        <v>0.05</v>
      </c>
      <c r="J272" s="54"/>
      <c r="K272" s="48"/>
      <c r="L272" s="49">
        <f t="shared" si="27"/>
        <v>-1</v>
      </c>
      <c r="M272" s="58"/>
      <c r="N272" s="60" t="s">
        <v>120</v>
      </c>
      <c r="O272" s="18" t="s">
        <v>120</v>
      </c>
      <c r="P272" s="18" t="s">
        <v>120</v>
      </c>
      <c r="Q272" s="18" t="s">
        <v>120</v>
      </c>
      <c r="R272" s="18" t="s">
        <v>120</v>
      </c>
      <c r="S272" s="23">
        <v>2</v>
      </c>
    </row>
    <row r="273" spans="2:19" ht="13.15" customHeight="1" thickBot="1" x14ac:dyDescent="0.35">
      <c r="B273" s="105"/>
      <c r="C273" s="75" t="s">
        <v>301</v>
      </c>
      <c r="D273" s="72">
        <v>3420</v>
      </c>
      <c r="E273" s="73">
        <v>4000</v>
      </c>
      <c r="F273" s="73">
        <f t="shared" si="26"/>
        <v>0.85499999999999998</v>
      </c>
      <c r="G273" s="73">
        <f t="shared" si="25"/>
        <v>3200</v>
      </c>
      <c r="H273" s="100">
        <f t="shared" si="28"/>
        <v>3591</v>
      </c>
      <c r="I273" s="91">
        <f t="shared" si="29"/>
        <v>0.05</v>
      </c>
      <c r="J273" s="54"/>
      <c r="K273" s="48"/>
      <c r="L273" s="49">
        <f t="shared" si="27"/>
        <v>-1</v>
      </c>
      <c r="M273" s="58"/>
      <c r="N273" s="61"/>
      <c r="O273" s="20"/>
      <c r="P273" s="20"/>
      <c r="Q273" s="20"/>
      <c r="R273" s="20"/>
      <c r="S273" s="24"/>
    </row>
    <row r="274" spans="2:19" ht="13.15" customHeight="1" x14ac:dyDescent="0.3">
      <c r="B274" s="103" t="s">
        <v>162</v>
      </c>
      <c r="C274" s="75" t="s">
        <v>307</v>
      </c>
      <c r="D274" s="82">
        <v>905</v>
      </c>
      <c r="E274" s="73">
        <v>1200</v>
      </c>
      <c r="F274" s="73">
        <f t="shared" si="26"/>
        <v>0.75416666666666665</v>
      </c>
      <c r="G274" s="73">
        <f t="shared" si="25"/>
        <v>960</v>
      </c>
      <c r="H274" s="100">
        <f t="shared" si="28"/>
        <v>950.25</v>
      </c>
      <c r="I274" s="91">
        <f t="shared" si="29"/>
        <v>0.05</v>
      </c>
      <c r="J274" s="54"/>
      <c r="K274" s="50"/>
      <c r="L274" s="49">
        <f t="shared" si="27"/>
        <v>-1</v>
      </c>
      <c r="M274" s="58"/>
      <c r="N274" s="60"/>
      <c r="O274" s="18"/>
      <c r="P274" s="18"/>
      <c r="Q274" s="18"/>
      <c r="R274" s="18"/>
      <c r="S274" s="23"/>
    </row>
    <row r="275" spans="2:19" ht="13.15" customHeight="1" x14ac:dyDescent="0.3">
      <c r="B275" s="104"/>
      <c r="C275" s="71" t="s">
        <v>79</v>
      </c>
      <c r="D275" s="82">
        <v>445</v>
      </c>
      <c r="E275" s="73">
        <v>700</v>
      </c>
      <c r="F275" s="76">
        <f t="shared" si="26"/>
        <v>0.63571428571428568</v>
      </c>
      <c r="G275" s="73">
        <f t="shared" si="25"/>
        <v>560</v>
      </c>
      <c r="H275" s="100">
        <f>D275*((10)/100)+D275</f>
        <v>489.5</v>
      </c>
      <c r="I275" s="91">
        <f t="shared" si="29"/>
        <v>0.1</v>
      </c>
      <c r="J275" s="54"/>
      <c r="K275" s="50"/>
      <c r="L275" s="49">
        <f t="shared" si="27"/>
        <v>-1</v>
      </c>
      <c r="M275" s="58"/>
      <c r="N275" s="60" t="s">
        <v>120</v>
      </c>
      <c r="O275" s="18"/>
      <c r="P275" s="18" t="s">
        <v>120</v>
      </c>
      <c r="Q275" s="18"/>
      <c r="R275" s="18"/>
      <c r="S275" s="23">
        <v>5</v>
      </c>
    </row>
    <row r="276" spans="2:19" ht="13.15" customHeight="1" x14ac:dyDescent="0.3">
      <c r="B276" s="104"/>
      <c r="C276" s="75" t="s">
        <v>264</v>
      </c>
      <c r="D276" s="82">
        <v>445</v>
      </c>
      <c r="E276" s="73">
        <v>700</v>
      </c>
      <c r="F276" s="76">
        <f t="shared" si="26"/>
        <v>0.63571428571428568</v>
      </c>
      <c r="G276" s="73">
        <f t="shared" si="25"/>
        <v>560</v>
      </c>
      <c r="H276" s="100">
        <f>D276*((10)/100)+D276</f>
        <v>489.5</v>
      </c>
      <c r="I276" s="91">
        <f t="shared" si="29"/>
        <v>0.1</v>
      </c>
      <c r="J276" s="54"/>
      <c r="K276" s="50"/>
      <c r="L276" s="49">
        <f t="shared" si="27"/>
        <v>-1</v>
      </c>
      <c r="M276" s="58"/>
      <c r="N276" s="60"/>
      <c r="O276" s="18"/>
      <c r="P276" s="18"/>
      <c r="Q276" s="18"/>
      <c r="R276" s="18"/>
      <c r="S276" s="23"/>
    </row>
    <row r="277" spans="2:19" ht="13.15" customHeight="1" x14ac:dyDescent="0.3">
      <c r="B277" s="104"/>
      <c r="C277" s="75" t="s">
        <v>163</v>
      </c>
      <c r="D277" s="82">
        <v>905</v>
      </c>
      <c r="E277" s="73">
        <v>1200</v>
      </c>
      <c r="F277" s="81">
        <f t="shared" si="26"/>
        <v>0.75416666666666665</v>
      </c>
      <c r="G277" s="73">
        <f t="shared" si="25"/>
        <v>960</v>
      </c>
      <c r="H277" s="100">
        <f>D277*((7)/100)+D277</f>
        <v>968.35</v>
      </c>
      <c r="I277" s="91">
        <f t="shared" si="29"/>
        <v>7.0000000000000021E-2</v>
      </c>
      <c r="J277" s="54"/>
      <c r="K277" s="50"/>
      <c r="L277" s="49">
        <f t="shared" si="27"/>
        <v>-1</v>
      </c>
      <c r="M277" s="58"/>
      <c r="N277" s="60" t="s">
        <v>120</v>
      </c>
      <c r="O277" s="18" t="s">
        <v>120</v>
      </c>
      <c r="P277" s="18" t="s">
        <v>120</v>
      </c>
      <c r="Q277" s="18" t="s">
        <v>120</v>
      </c>
      <c r="R277" s="18" t="s">
        <v>120</v>
      </c>
      <c r="S277" s="23">
        <v>4</v>
      </c>
    </row>
    <row r="278" spans="2:19" ht="13.15" customHeight="1" x14ac:dyDescent="0.3">
      <c r="B278" s="104"/>
      <c r="C278" s="75" t="s">
        <v>306</v>
      </c>
      <c r="D278" s="82">
        <v>905</v>
      </c>
      <c r="E278" s="73">
        <v>1200</v>
      </c>
      <c r="F278" s="81">
        <f t="shared" si="26"/>
        <v>0.75416666666666665</v>
      </c>
      <c r="G278" s="73">
        <f t="shared" si="25"/>
        <v>960</v>
      </c>
      <c r="H278" s="100">
        <f>D278*((7)/100)+D278</f>
        <v>968.35</v>
      </c>
      <c r="I278" s="91">
        <f t="shared" si="29"/>
        <v>7.0000000000000021E-2</v>
      </c>
      <c r="J278" s="54"/>
      <c r="K278" s="50"/>
      <c r="L278" s="49">
        <f t="shared" si="27"/>
        <v>-1</v>
      </c>
      <c r="M278" s="58"/>
      <c r="N278" s="60"/>
      <c r="O278" s="18"/>
      <c r="P278" s="18"/>
      <c r="Q278" s="18"/>
      <c r="R278" s="18"/>
      <c r="S278" s="23"/>
    </row>
    <row r="279" spans="2:19" ht="13.15" customHeight="1" x14ac:dyDescent="0.3">
      <c r="B279" s="104"/>
      <c r="C279" s="75" t="s">
        <v>305</v>
      </c>
      <c r="D279" s="82">
        <v>445</v>
      </c>
      <c r="E279" s="73">
        <v>700</v>
      </c>
      <c r="F279" s="79">
        <f t="shared" si="26"/>
        <v>0.63571428571428568</v>
      </c>
      <c r="G279" s="73">
        <f t="shared" si="25"/>
        <v>560</v>
      </c>
      <c r="H279" s="100">
        <f>D279*((10)/100)+D279</f>
        <v>489.5</v>
      </c>
      <c r="I279" s="91">
        <f t="shared" si="29"/>
        <v>0.1</v>
      </c>
      <c r="J279" s="54"/>
      <c r="K279" s="50"/>
      <c r="L279" s="49">
        <f t="shared" si="27"/>
        <v>-1</v>
      </c>
      <c r="M279" s="58"/>
      <c r="N279" s="60"/>
      <c r="O279" s="18"/>
      <c r="P279" s="18"/>
      <c r="Q279" s="18"/>
      <c r="R279" s="18"/>
      <c r="S279" s="23"/>
    </row>
    <row r="280" spans="2:19" ht="13.15" customHeight="1" x14ac:dyDescent="0.3">
      <c r="B280" s="104"/>
      <c r="C280" s="75" t="s">
        <v>308</v>
      </c>
      <c r="D280" s="82">
        <v>445</v>
      </c>
      <c r="E280" s="73">
        <v>700</v>
      </c>
      <c r="F280" s="79">
        <f t="shared" si="26"/>
        <v>0.63571428571428568</v>
      </c>
      <c r="G280" s="73">
        <f t="shared" si="25"/>
        <v>560</v>
      </c>
      <c r="H280" s="100">
        <f>D280*((10)/100)+D280</f>
        <v>489.5</v>
      </c>
      <c r="I280" s="91">
        <f t="shared" si="29"/>
        <v>0.1</v>
      </c>
      <c r="J280" s="54"/>
      <c r="K280" s="50"/>
      <c r="L280" s="49">
        <f t="shared" si="27"/>
        <v>-1</v>
      </c>
      <c r="M280" s="58"/>
      <c r="N280" s="60"/>
      <c r="O280" s="18"/>
      <c r="P280" s="18"/>
      <c r="Q280" s="18"/>
      <c r="R280" s="18"/>
      <c r="S280" s="23"/>
    </row>
    <row r="281" spans="2:19" ht="13.15" customHeight="1" thickBot="1" x14ac:dyDescent="0.35">
      <c r="B281" s="105"/>
      <c r="C281" s="86" t="s">
        <v>164</v>
      </c>
      <c r="D281" s="87">
        <v>905</v>
      </c>
      <c r="E281" s="88">
        <v>1200</v>
      </c>
      <c r="F281" s="89">
        <f t="shared" si="26"/>
        <v>0.75416666666666665</v>
      </c>
      <c r="G281" s="88">
        <f t="shared" si="25"/>
        <v>960</v>
      </c>
      <c r="H281" s="101">
        <f>D281*((7)/100)+D281</f>
        <v>968.35</v>
      </c>
      <c r="I281" s="93">
        <f t="shared" si="29"/>
        <v>7.0000000000000021E-2</v>
      </c>
      <c r="J281" s="55"/>
      <c r="K281" s="56"/>
      <c r="L281" s="57">
        <f t="shared" si="27"/>
        <v>-1</v>
      </c>
      <c r="M281" s="58"/>
      <c r="N281" s="61" t="s">
        <v>120</v>
      </c>
      <c r="O281" s="20"/>
      <c r="P281" s="20" t="s">
        <v>120</v>
      </c>
      <c r="Q281" s="20"/>
      <c r="R281" s="20"/>
      <c r="S281" s="24">
        <v>5</v>
      </c>
    </row>
    <row r="282" spans="2:19" ht="6.75" customHeight="1" x14ac:dyDescent="0.3">
      <c r="B282" s="9"/>
      <c r="D282" s="12"/>
      <c r="E282" s="7"/>
      <c r="F282" s="7"/>
      <c r="G282" s="7"/>
      <c r="H282" s="102"/>
      <c r="I282" s="7"/>
      <c r="J282" s="7"/>
      <c r="K282" s="16"/>
      <c r="L282" s="7"/>
      <c r="M282" s="7"/>
      <c r="N282" s="21"/>
      <c r="O282" s="21"/>
      <c r="P282" s="21"/>
      <c r="Q282" s="21"/>
      <c r="R282" s="21"/>
      <c r="S282" s="25"/>
    </row>
    <row r="283" spans="2:19" ht="15" x14ac:dyDescent="0.2">
      <c r="B283" s="9"/>
      <c r="E283" s="7"/>
      <c r="F283" s="7"/>
      <c r="G283" s="7"/>
      <c r="H283" s="102"/>
      <c r="I283" s="7"/>
      <c r="J283" s="7"/>
      <c r="K283" s="33" t="s">
        <v>135</v>
      </c>
      <c r="L283" s="32">
        <f>AVERAGE(L8:L281)</f>
        <v>-1</v>
      </c>
      <c r="M283" s="32"/>
      <c r="O283" s="2"/>
      <c r="P283" s="2"/>
    </row>
    <row r="284" spans="2:19" ht="9.75" customHeight="1" x14ac:dyDescent="0.2">
      <c r="B284" s="9"/>
      <c r="E284" s="7"/>
      <c r="F284" s="7"/>
      <c r="G284" s="7"/>
      <c r="H284" s="102"/>
      <c r="I284" s="7"/>
      <c r="J284" s="7"/>
      <c r="K284" s="12"/>
      <c r="L284" s="12"/>
      <c r="M284" s="12"/>
      <c r="O284" s="2"/>
      <c r="P284" s="2"/>
    </row>
    <row r="285" spans="2:19" x14ac:dyDescent="0.2">
      <c r="C285" s="1" t="s">
        <v>293</v>
      </c>
    </row>
  </sheetData>
  <mergeCells count="22">
    <mergeCell ref="B274:B281"/>
    <mergeCell ref="D6:D7"/>
    <mergeCell ref="B78:B96"/>
    <mergeCell ref="B97:B113"/>
    <mergeCell ref="B123:B132"/>
    <mergeCell ref="B42:B53"/>
    <mergeCell ref="B6:B7"/>
    <mergeCell ref="B238:B255"/>
    <mergeCell ref="B174:B189"/>
    <mergeCell ref="B227:B237"/>
    <mergeCell ref="B256:B273"/>
    <mergeCell ref="B213:B226"/>
    <mergeCell ref="B190:B212"/>
    <mergeCell ref="B133:B164"/>
    <mergeCell ref="B8:B41"/>
    <mergeCell ref="B114:B122"/>
    <mergeCell ref="B165:B173"/>
    <mergeCell ref="L6:L7"/>
    <mergeCell ref="K6:K7"/>
    <mergeCell ref="B54:B77"/>
    <mergeCell ref="F6:F7"/>
    <mergeCell ref="I6:I7"/>
  </mergeCells>
  <phoneticPr fontId="8" type="noConversion"/>
  <printOptions horizontalCentered="1"/>
  <pageMargins left="0.98425196850393704" right="0.55118110236220474" top="0.98425196850393704" bottom="0.56000000000000005" header="0" footer="0"/>
  <pageSetup scale="70" orientation="portrait" horizont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</vt:lpstr>
      <vt:lpstr>ACTUAL!Títulos_a_imprimir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Gloria Jaqueline Cantero Mariscal</cp:lastModifiedBy>
  <cp:lastPrinted>2019-03-27T19:35:55Z</cp:lastPrinted>
  <dcterms:created xsi:type="dcterms:W3CDTF">2001-06-22T15:36:29Z</dcterms:created>
  <dcterms:modified xsi:type="dcterms:W3CDTF">2020-03-19T16:58:53Z</dcterms:modified>
</cp:coreProperties>
</file>