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Control de Presupuesto\Presupuesto 2019\03. PRESUPUESTO 2DA MODIFICACION\"/>
    </mc:Choice>
  </mc:AlternateContent>
  <xr:revisionPtr revIDLastSave="0" documentId="13_ncr:1_{7F47A399-BFA5-4E05-99BA-9428C6291296}" xr6:coauthVersionLast="45" xr6:coauthVersionMax="45" xr10:uidLastSave="{00000000-0000-0000-0000-000000000000}"/>
  <bookViews>
    <workbookView xWindow="-120" yWindow="-120" windowWidth="29040" windowHeight="15840" xr2:uid="{00000000-000D-0000-FFFF-FFFF00000000}"/>
  </bookViews>
  <sheets>
    <sheet name="I" sheetId="2" r:id="rId1"/>
    <sheet name="II" sheetId="3" r:id="rId2"/>
    <sheet name="III" sheetId="4" r:id="rId3"/>
    <sheet name="IV" sheetId="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I!$A$9:$XDX$113</definedName>
    <definedName name="_xlnm._FilterDatabase" localSheetId="1" hidden="1">II!$A$10:$AD$171</definedName>
    <definedName name="_xlnm._FilterDatabase" localSheetId="3" hidden="1">IV!$A$10:$Q$10</definedName>
    <definedName name="_xlnm.Print_Area" localSheetId="0">I!$A$1:$L$111</definedName>
    <definedName name="_xlnm.Print_Area" localSheetId="1">II!$A$1:$L$169</definedName>
    <definedName name="_xlnm.Print_Area" localSheetId="2">III!$A$1:$K$30</definedName>
    <definedName name="_xlnm.Print_Area" localSheetId="3">IV!$A$2:$M$2440</definedName>
    <definedName name="basedadetoss" localSheetId="0">#REF!</definedName>
    <definedName name="basedadetoss" localSheetId="1">#REF!</definedName>
    <definedName name="basedadetoss" localSheetId="2">#REF!</definedName>
    <definedName name="basedadetoss">#REF!</definedName>
    <definedName name="_xlnm.Database" localSheetId="0">#REF!</definedName>
    <definedName name="_xlnm.Database" localSheetId="1">#REF!</definedName>
    <definedName name="_xlnm.Database" localSheetId="2">#REF!</definedName>
    <definedName name="_xlnm.Database">#REF!</definedName>
    <definedName name="basededatos2" localSheetId="0">#REF!</definedName>
    <definedName name="basededatos2" localSheetId="1">#REF!</definedName>
    <definedName name="basededatos2" localSheetId="2">#REF!</definedName>
    <definedName name="basededatos2">#REF!</definedName>
    <definedName name="cata">'[1]CATALOGO 2003'!$A$1:$C$244</definedName>
    <definedName name="CATA_PRESUP_2009">'[2]CATALOGO PG X EJE GOB'!$A$7:$D$29</definedName>
    <definedName name="CATALOGO">'[1]CATALOGO 2003'!$A$1:$C$244</definedName>
    <definedName name="ChequesNomina" localSheetId="0">#REF!</definedName>
    <definedName name="ChequesNomina" localSheetId="1">#REF!</definedName>
    <definedName name="ChequesNomina" localSheetId="2">#REF!</definedName>
    <definedName name="ChequesNomina">#REF!</definedName>
    <definedName name="part">[3]CLASIFIC!$C$4:$D$267</definedName>
    <definedName name="PART00">'[4]nuevas part'!$C$1:$D$264</definedName>
    <definedName name="Plantilla1" localSheetId="0">#REF!</definedName>
    <definedName name="Plantilla1" localSheetId="1">#REF!</definedName>
    <definedName name="Plantilla1" localSheetId="2">#REF!</definedName>
    <definedName name="Plantilla1">#REF!</definedName>
    <definedName name="PRESUP_X_PG_2006">'[5]Presup x CG Y PG '!$A$7:$D$46</definedName>
    <definedName name="PRESUP_X_PG_2007">'[6]Presup x CG Y PG '!$A$7:$D$46</definedName>
    <definedName name="prog">[7]programa!$A$8:$B$270</definedName>
    <definedName name="proy">[7]proyecto!$A$11:$B$47</definedName>
    <definedName name="RES">[8]UR!$A$9:$C$47</definedName>
    <definedName name="SF">'[9]SF-01'!$F$18:$K$168</definedName>
    <definedName name="_xlnm.Print_Titles" localSheetId="0">I!$1:$9</definedName>
    <definedName name="_xlnm.Print_Titles" localSheetId="1">II!$1:$9</definedName>
    <definedName name="Z_54332FED_5C9F_4A79_BF8C_DA33D2D9042C_.wvu.PrintArea" localSheetId="1" hidden="1">II!#REF!</definedName>
    <definedName name="Z_54332FED_5C9F_4A79_BF8C_DA33D2D9042C_.wvu.PrintTitles" localSheetId="1" hidden="1">II!#REF!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0" i="4" l="1"/>
  <c r="J33" i="4" s="1"/>
  <c r="G29" i="4"/>
  <c r="G28" i="4"/>
  <c r="F28" i="4"/>
  <c r="C28" i="4"/>
  <c r="F25" i="4"/>
  <c r="B25" i="4"/>
  <c r="I23" i="4"/>
  <c r="I30" i="4" s="1"/>
  <c r="I33" i="4" s="1"/>
  <c r="J19" i="4"/>
  <c r="I19" i="4"/>
  <c r="B19" i="4"/>
  <c r="G18" i="4"/>
  <c r="F18" i="4"/>
  <c r="H17" i="4"/>
  <c r="J16" i="4"/>
  <c r="H16" i="4"/>
  <c r="G16" i="4"/>
  <c r="G14" i="4"/>
  <c r="D14" i="4"/>
  <c r="C14" i="4"/>
  <c r="C12" i="4"/>
  <c r="B12" i="4"/>
  <c r="L168" i="3"/>
  <c r="L167" i="3"/>
  <c r="K166" i="3"/>
  <c r="J166" i="3"/>
  <c r="I166" i="3"/>
  <c r="H29" i="4" s="1"/>
  <c r="H166" i="3"/>
  <c r="G166" i="3"/>
  <c r="F29" i="4" s="1"/>
  <c r="F166" i="3"/>
  <c r="E29" i="4" s="1"/>
  <c r="E166" i="3"/>
  <c r="D29" i="4" s="1"/>
  <c r="D166" i="3"/>
  <c r="C29" i="4" s="1"/>
  <c r="C166" i="3"/>
  <c r="B29" i="4" s="1"/>
  <c r="L165" i="3"/>
  <c r="L164" i="3"/>
  <c r="K163" i="3"/>
  <c r="J163" i="3"/>
  <c r="I163" i="3"/>
  <c r="H28" i="4" s="1"/>
  <c r="H163" i="3"/>
  <c r="G163" i="3"/>
  <c r="F163" i="3"/>
  <c r="E28" i="4" s="1"/>
  <c r="E163" i="3"/>
  <c r="D28" i="4" s="1"/>
  <c r="D163" i="3"/>
  <c r="C163" i="3"/>
  <c r="B28" i="4" s="1"/>
  <c r="L162" i="3"/>
  <c r="L161" i="3"/>
  <c r="L160" i="3"/>
  <c r="L159" i="3"/>
  <c r="L158" i="3"/>
  <c r="L157" i="3"/>
  <c r="L156" i="3"/>
  <c r="L155" i="3"/>
  <c r="L154" i="3"/>
  <c r="L153" i="3"/>
  <c r="L152" i="3"/>
  <c r="L151" i="3"/>
  <c r="L150" i="3"/>
  <c r="L149" i="3"/>
  <c r="L148" i="3"/>
  <c r="L147" i="3"/>
  <c r="L146" i="3"/>
  <c r="L145" i="3"/>
  <c r="L144" i="3"/>
  <c r="L143" i="3"/>
  <c r="L142" i="3"/>
  <c r="K141" i="3"/>
  <c r="J141" i="3"/>
  <c r="I141" i="3"/>
  <c r="H27" i="4" s="1"/>
  <c r="H141" i="3"/>
  <c r="G27" i="4" s="1"/>
  <c r="G141" i="3"/>
  <c r="F27" i="4" s="1"/>
  <c r="F141" i="3"/>
  <c r="E27" i="4" s="1"/>
  <c r="E141" i="3"/>
  <c r="D27" i="4" s="1"/>
  <c r="D141" i="3"/>
  <c r="C27" i="4" s="1"/>
  <c r="C141" i="3"/>
  <c r="B27" i="4" s="1"/>
  <c r="L140" i="3"/>
  <c r="L139" i="3"/>
  <c r="L138" i="3"/>
  <c r="L137" i="3"/>
  <c r="L136" i="3"/>
  <c r="L135" i="3"/>
  <c r="L134" i="3"/>
  <c r="L133" i="3"/>
  <c r="L131" i="3" s="1"/>
  <c r="L132" i="3"/>
  <c r="K131" i="3"/>
  <c r="J131" i="3"/>
  <c r="I131" i="3"/>
  <c r="H26" i="4" s="1"/>
  <c r="H131" i="3"/>
  <c r="G26" i="4" s="1"/>
  <c r="G131" i="3"/>
  <c r="F26" i="4" s="1"/>
  <c r="F131" i="3"/>
  <c r="E26" i="4" s="1"/>
  <c r="E131" i="3"/>
  <c r="D26" i="4" s="1"/>
  <c r="D131" i="3"/>
  <c r="C26" i="4" s="1"/>
  <c r="C131" i="3"/>
  <c r="B26" i="4" s="1"/>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K67" i="3"/>
  <c r="J67" i="3"/>
  <c r="I67" i="3"/>
  <c r="H25" i="4" s="1"/>
  <c r="H67" i="3"/>
  <c r="G25" i="4" s="1"/>
  <c r="G67" i="3"/>
  <c r="F67" i="3"/>
  <c r="E25" i="4" s="1"/>
  <c r="E67" i="3"/>
  <c r="D67" i="3"/>
  <c r="C25" i="4" s="1"/>
  <c r="C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K25" i="3"/>
  <c r="J25" i="3"/>
  <c r="I25" i="3"/>
  <c r="H24" i="4" s="1"/>
  <c r="H25" i="3"/>
  <c r="G24" i="4" s="1"/>
  <c r="G25" i="3"/>
  <c r="F24" i="4" s="1"/>
  <c r="F25" i="3"/>
  <c r="E24" i="4" s="1"/>
  <c r="E25" i="3"/>
  <c r="D24" i="4" s="1"/>
  <c r="D25" i="3"/>
  <c r="C24" i="4" s="1"/>
  <c r="C25" i="3"/>
  <c r="B24" i="4" s="1"/>
  <c r="L24" i="3"/>
  <c r="L23" i="3"/>
  <c r="L22" i="3"/>
  <c r="L21" i="3"/>
  <c r="L20" i="3"/>
  <c r="L19" i="3"/>
  <c r="L18" i="3"/>
  <c r="L17" i="3"/>
  <c r="L16" i="3"/>
  <c r="L15" i="3"/>
  <c r="L14" i="3"/>
  <c r="L13" i="3"/>
  <c r="L12" i="3"/>
  <c r="L11" i="3"/>
  <c r="K10" i="3"/>
  <c r="K169" i="3" s="1"/>
  <c r="J10" i="3"/>
  <c r="I10" i="3"/>
  <c r="H10" i="3"/>
  <c r="G10" i="3"/>
  <c r="F23" i="4" s="1"/>
  <c r="F10" i="3"/>
  <c r="E23" i="4" s="1"/>
  <c r="E10" i="3"/>
  <c r="D23" i="4" s="1"/>
  <c r="D10" i="3"/>
  <c r="C23" i="4" s="1"/>
  <c r="C10" i="3"/>
  <c r="B23" i="4" s="1"/>
  <c r="I111" i="2"/>
  <c r="L110" i="2"/>
  <c r="K109" i="2"/>
  <c r="J109" i="2"/>
  <c r="I109" i="2"/>
  <c r="H19" i="4" s="1"/>
  <c r="H109" i="2"/>
  <c r="G19" i="4" s="1"/>
  <c r="G109" i="2"/>
  <c r="F19" i="4" s="1"/>
  <c r="F109" i="2"/>
  <c r="E19" i="4" s="1"/>
  <c r="E109" i="2"/>
  <c r="D19" i="4" s="1"/>
  <c r="D109" i="2"/>
  <c r="C109" i="2"/>
  <c r="L108" i="2"/>
  <c r="L107" i="2"/>
  <c r="L106" i="2"/>
  <c r="L105" i="2"/>
  <c r="K104" i="2"/>
  <c r="J18" i="4" s="1"/>
  <c r="J104" i="2"/>
  <c r="I18" i="4" s="1"/>
  <c r="I104" i="2"/>
  <c r="H18" i="4" s="1"/>
  <c r="H104" i="2"/>
  <c r="G104" i="2"/>
  <c r="F104" i="2"/>
  <c r="E18" i="4" s="1"/>
  <c r="E104" i="2"/>
  <c r="D18" i="4" s="1"/>
  <c r="D104" i="2"/>
  <c r="C18" i="4" s="1"/>
  <c r="C104" i="2"/>
  <c r="B18" i="4" s="1"/>
  <c r="L103" i="2"/>
  <c r="L102" i="2"/>
  <c r="L101" i="2"/>
  <c r="L100" i="2"/>
  <c r="L99" i="2"/>
  <c r="L98" i="2"/>
  <c r="L97" i="2"/>
  <c r="L96" i="2"/>
  <c r="K95" i="2"/>
  <c r="J17" i="4" s="1"/>
  <c r="J95" i="2"/>
  <c r="I17" i="4" s="1"/>
  <c r="I95" i="2"/>
  <c r="H95" i="2"/>
  <c r="G17" i="4" s="1"/>
  <c r="G95" i="2"/>
  <c r="F17" i="4" s="1"/>
  <c r="F95" i="2"/>
  <c r="E17" i="4" s="1"/>
  <c r="E95" i="2"/>
  <c r="D17" i="4" s="1"/>
  <c r="D95" i="2"/>
  <c r="C17" i="4" s="1"/>
  <c r="C95" i="2"/>
  <c r="B17" i="4" s="1"/>
  <c r="L94" i="2"/>
  <c r="K93" i="2"/>
  <c r="J93" i="2"/>
  <c r="I16" i="4" s="1"/>
  <c r="I93" i="2"/>
  <c r="H93" i="2"/>
  <c r="G93" i="2"/>
  <c r="F16" i="4" s="1"/>
  <c r="F93" i="2"/>
  <c r="E16" i="4" s="1"/>
  <c r="E93" i="2"/>
  <c r="D16" i="4" s="1"/>
  <c r="D93" i="2"/>
  <c r="C16" i="4" s="1"/>
  <c r="C93" i="2"/>
  <c r="L92" i="2"/>
  <c r="L91" i="2"/>
  <c r="L90" i="2"/>
  <c r="L89" i="2"/>
  <c r="L88" i="2"/>
  <c r="L87" i="2"/>
  <c r="L86" i="2"/>
  <c r="K85" i="2"/>
  <c r="J15" i="4" s="1"/>
  <c r="J85" i="2"/>
  <c r="I15" i="4" s="1"/>
  <c r="I85" i="2"/>
  <c r="H15" i="4" s="1"/>
  <c r="H85" i="2"/>
  <c r="G15" i="4" s="1"/>
  <c r="G85" i="2"/>
  <c r="F15" i="4" s="1"/>
  <c r="F85" i="2"/>
  <c r="E15" i="4" s="1"/>
  <c r="E85" i="2"/>
  <c r="D15" i="4" s="1"/>
  <c r="D85" i="2"/>
  <c r="C15" i="4" s="1"/>
  <c r="C85" i="2"/>
  <c r="L84" i="2"/>
  <c r="L83" i="2"/>
  <c r="L82" i="2"/>
  <c r="L81" i="2"/>
  <c r="K80" i="2"/>
  <c r="J14" i="4" s="1"/>
  <c r="J80" i="2"/>
  <c r="I14" i="4" s="1"/>
  <c r="I80" i="2"/>
  <c r="H14" i="4" s="1"/>
  <c r="H80" i="2"/>
  <c r="G80" i="2"/>
  <c r="F14" i="4" s="1"/>
  <c r="F80" i="2"/>
  <c r="E14" i="4" s="1"/>
  <c r="E80" i="2"/>
  <c r="D80" i="2"/>
  <c r="C80" i="2"/>
  <c r="B14" i="4" s="1"/>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K23" i="2"/>
  <c r="J13" i="4" s="1"/>
  <c r="J23" i="2"/>
  <c r="I13" i="4" s="1"/>
  <c r="I23" i="2"/>
  <c r="H13" i="4" s="1"/>
  <c r="H23" i="2"/>
  <c r="G13" i="4" s="1"/>
  <c r="G23" i="2"/>
  <c r="F13" i="4" s="1"/>
  <c r="F23" i="2"/>
  <c r="E13" i="4" s="1"/>
  <c r="E23" i="2"/>
  <c r="D13" i="4" s="1"/>
  <c r="D23" i="2"/>
  <c r="C13" i="4" s="1"/>
  <c r="C23" i="2"/>
  <c r="B13" i="4" s="1"/>
  <c r="L22" i="2"/>
  <c r="L21" i="2"/>
  <c r="L20" i="2"/>
  <c r="L19" i="2"/>
  <c r="L18" i="2"/>
  <c r="L17" i="2"/>
  <c r="L16" i="2"/>
  <c r="L15" i="2"/>
  <c r="L14" i="2"/>
  <c r="L13" i="2"/>
  <c r="L12" i="2"/>
  <c r="L11" i="2"/>
  <c r="K10" i="2"/>
  <c r="J10" i="2"/>
  <c r="I12" i="4" s="1"/>
  <c r="I10" i="2"/>
  <c r="H12" i="4" s="1"/>
  <c r="H10" i="2"/>
  <c r="H111" i="2" s="1"/>
  <c r="G10" i="2"/>
  <c r="F12" i="4" s="1"/>
  <c r="F10" i="2"/>
  <c r="E12" i="4" s="1"/>
  <c r="E10" i="2"/>
  <c r="D12" i="4" s="1"/>
  <c r="D10" i="2"/>
  <c r="C10" i="2"/>
  <c r="L166" i="3" l="1"/>
  <c r="L141" i="3"/>
  <c r="J169" i="3"/>
  <c r="L67" i="3"/>
  <c r="E30" i="4"/>
  <c r="E32" i="4" s="1"/>
  <c r="L25" i="3"/>
  <c r="E169" i="3"/>
  <c r="L163" i="3"/>
  <c r="L10" i="3"/>
  <c r="K23" i="4" s="1"/>
  <c r="I169" i="3"/>
  <c r="F30" i="4"/>
  <c r="F33" i="4" s="1"/>
  <c r="H169" i="3"/>
  <c r="K24" i="4"/>
  <c r="K13" i="4"/>
  <c r="L10" i="2"/>
  <c r="K111" i="2"/>
  <c r="G12" i="4"/>
  <c r="J12" i="4"/>
  <c r="L85" i="2"/>
  <c r="L93" i="2"/>
  <c r="B16" i="4"/>
  <c r="K16" i="4" s="1"/>
  <c r="L109" i="2"/>
  <c r="K17" i="4"/>
  <c r="H20" i="4"/>
  <c r="K14" i="4"/>
  <c r="K18" i="4"/>
  <c r="B30" i="4"/>
  <c r="C30" i="4"/>
  <c r="K26" i="4"/>
  <c r="K28" i="4"/>
  <c r="G20" i="4"/>
  <c r="D20" i="4"/>
  <c r="F32" i="4"/>
  <c r="K27" i="4"/>
  <c r="E20" i="4"/>
  <c r="E33" i="4" s="1"/>
  <c r="F20" i="4"/>
  <c r="K29" i="4"/>
  <c r="L95" i="2"/>
  <c r="G23" i="4"/>
  <c r="G30" i="4" s="1"/>
  <c r="J111" i="2"/>
  <c r="C169" i="3"/>
  <c r="B15" i="4"/>
  <c r="K15" i="4" s="1"/>
  <c r="H23" i="4"/>
  <c r="H30" i="4" s="1"/>
  <c r="L104" i="2"/>
  <c r="C111" i="2"/>
  <c r="D169" i="3"/>
  <c r="C19" i="4"/>
  <c r="C20" i="4" s="1"/>
  <c r="L23" i="2"/>
  <c r="E111" i="2"/>
  <c r="F111" i="2"/>
  <c r="G169" i="3"/>
  <c r="D111" i="2"/>
  <c r="L80" i="2"/>
  <c r="G111" i="2"/>
  <c r="D25" i="4"/>
  <c r="D30" i="4" s="1"/>
  <c r="F169" i="3"/>
  <c r="M2419" i="1"/>
  <c r="L169" i="3" l="1"/>
  <c r="K25" i="4"/>
  <c r="K30" i="4" s="1"/>
  <c r="K32" i="4" s="1"/>
  <c r="K12" i="4"/>
  <c r="H33" i="4"/>
  <c r="H32" i="4"/>
  <c r="C33" i="4"/>
  <c r="C32" i="4"/>
  <c r="K19" i="4"/>
  <c r="B20" i="4"/>
  <c r="B33" i="4" s="1"/>
  <c r="B32" i="4"/>
  <c r="G32" i="4"/>
  <c r="G33" i="4"/>
  <c r="L111" i="2"/>
  <c r="D32" i="4"/>
  <c r="D33" i="4"/>
  <c r="M2423" i="1"/>
  <c r="K20" i="4" l="1"/>
  <c r="K33" i="4" s="1"/>
  <c r="M2422" i="1"/>
  <c r="M2421" i="1"/>
  <c r="M2420" i="1" l="1"/>
  <c r="K2429" i="1" l="1"/>
  <c r="J2429" i="1"/>
  <c r="G2429" i="1"/>
  <c r="E2429" i="1"/>
  <c r="D2429" i="1"/>
  <c r="L2418" i="1"/>
  <c r="I2418" i="1"/>
  <c r="H2418" i="1"/>
  <c r="F2418" i="1"/>
  <c r="F2417" i="1"/>
  <c r="M2417" i="1" s="1"/>
  <c r="F2416" i="1"/>
  <c r="M2416" i="1" s="1"/>
  <c r="F2415" i="1"/>
  <c r="M2415" i="1" s="1"/>
  <c r="F2414" i="1"/>
  <c r="M2414" i="1" s="1"/>
  <c r="F2413" i="1"/>
  <c r="M2413" i="1" s="1"/>
  <c r="L2412" i="1"/>
  <c r="I2412" i="1"/>
  <c r="H2412" i="1"/>
  <c r="F2412" i="1"/>
  <c r="F2411" i="1"/>
  <c r="M2411" i="1" s="1"/>
  <c r="F2410" i="1"/>
  <c r="M2410" i="1" s="1"/>
  <c r="F2409" i="1"/>
  <c r="M2409" i="1" s="1"/>
  <c r="F2408" i="1"/>
  <c r="M2408" i="1" s="1"/>
  <c r="F2407" i="1"/>
  <c r="M2407" i="1" s="1"/>
  <c r="F2406" i="1"/>
  <c r="M2406" i="1" s="1"/>
  <c r="F2405" i="1"/>
  <c r="M2405" i="1" s="1"/>
  <c r="F2404" i="1"/>
  <c r="M2404" i="1" s="1"/>
  <c r="F2403" i="1"/>
  <c r="M2403" i="1" s="1"/>
  <c r="F2402" i="1"/>
  <c r="M2402" i="1" s="1"/>
  <c r="F2401" i="1"/>
  <c r="M2401" i="1" s="1"/>
  <c r="F2400" i="1"/>
  <c r="M2400" i="1" s="1"/>
  <c r="F2399" i="1"/>
  <c r="M2399" i="1" s="1"/>
  <c r="F2398" i="1"/>
  <c r="M2398" i="1" s="1"/>
  <c r="F2397" i="1"/>
  <c r="M2397" i="1" s="1"/>
  <c r="F2396" i="1"/>
  <c r="M2396" i="1" s="1"/>
  <c r="F2395" i="1"/>
  <c r="M2395" i="1" s="1"/>
  <c r="F2394" i="1"/>
  <c r="M2394" i="1" s="1"/>
  <c r="F2393" i="1"/>
  <c r="M2393" i="1" s="1"/>
  <c r="F2392" i="1"/>
  <c r="M2392" i="1" s="1"/>
  <c r="F2391" i="1"/>
  <c r="M2391" i="1" s="1"/>
  <c r="F2390" i="1"/>
  <c r="M2390" i="1" s="1"/>
  <c r="F2389" i="1"/>
  <c r="M2389" i="1" s="1"/>
  <c r="F2388" i="1"/>
  <c r="M2388" i="1" s="1"/>
  <c r="F2387" i="1"/>
  <c r="M2387" i="1" s="1"/>
  <c r="F2386" i="1"/>
  <c r="M2386" i="1" s="1"/>
  <c r="F2385" i="1"/>
  <c r="M2385" i="1" s="1"/>
  <c r="F2384" i="1"/>
  <c r="M2384" i="1" s="1"/>
  <c r="F2383" i="1"/>
  <c r="M2383" i="1" s="1"/>
  <c r="F2382" i="1"/>
  <c r="M2382" i="1" s="1"/>
  <c r="F2381" i="1"/>
  <c r="M2381" i="1" s="1"/>
  <c r="F2380" i="1"/>
  <c r="M2380" i="1" s="1"/>
  <c r="F2379" i="1"/>
  <c r="M2379" i="1" s="1"/>
  <c r="F2378" i="1"/>
  <c r="M2378" i="1" s="1"/>
  <c r="F2377" i="1"/>
  <c r="M2377" i="1" s="1"/>
  <c r="F2376" i="1"/>
  <c r="M2376" i="1" s="1"/>
  <c r="F2375" i="1"/>
  <c r="M2375" i="1" s="1"/>
  <c r="F2374" i="1"/>
  <c r="M2374" i="1" s="1"/>
  <c r="F2373" i="1"/>
  <c r="M2373" i="1" s="1"/>
  <c r="F2372" i="1"/>
  <c r="M2372" i="1" s="1"/>
  <c r="F2371" i="1"/>
  <c r="M2371" i="1" s="1"/>
  <c r="F2370" i="1"/>
  <c r="M2370" i="1" s="1"/>
  <c r="F2369" i="1"/>
  <c r="M2369" i="1" s="1"/>
  <c r="F2368" i="1"/>
  <c r="M2368" i="1" s="1"/>
  <c r="F2367" i="1"/>
  <c r="M2367" i="1" s="1"/>
  <c r="F2366" i="1"/>
  <c r="M2366" i="1" s="1"/>
  <c r="F2365" i="1"/>
  <c r="M2365" i="1" s="1"/>
  <c r="F2364" i="1"/>
  <c r="M2364" i="1" s="1"/>
  <c r="F2363" i="1"/>
  <c r="M2363" i="1" s="1"/>
  <c r="F2362" i="1"/>
  <c r="M2362" i="1" s="1"/>
  <c r="F2361" i="1"/>
  <c r="M2361" i="1" s="1"/>
  <c r="F2360" i="1"/>
  <c r="M2360" i="1" s="1"/>
  <c r="L2359" i="1"/>
  <c r="I2359" i="1"/>
  <c r="H2359" i="1"/>
  <c r="F2359" i="1"/>
  <c r="L2358" i="1"/>
  <c r="I2358" i="1"/>
  <c r="H2358" i="1"/>
  <c r="F2358" i="1"/>
  <c r="F2357" i="1"/>
  <c r="M2357" i="1" s="1"/>
  <c r="F2356" i="1"/>
  <c r="M2356" i="1" s="1"/>
  <c r="F2355" i="1"/>
  <c r="M2355" i="1" s="1"/>
  <c r="F2354" i="1"/>
  <c r="M2354" i="1" s="1"/>
  <c r="F2353" i="1"/>
  <c r="M2353" i="1" s="1"/>
  <c r="F2352" i="1"/>
  <c r="M2352" i="1" s="1"/>
  <c r="F2351" i="1"/>
  <c r="M2351" i="1" s="1"/>
  <c r="F2350" i="1"/>
  <c r="M2350" i="1" s="1"/>
  <c r="L2349" i="1"/>
  <c r="I2349" i="1"/>
  <c r="H2349" i="1"/>
  <c r="F2349" i="1"/>
  <c r="F2348" i="1"/>
  <c r="M2348" i="1" s="1"/>
  <c r="F2347" i="1"/>
  <c r="M2347" i="1" s="1"/>
  <c r="F2346" i="1"/>
  <c r="M2346" i="1" s="1"/>
  <c r="F2345" i="1"/>
  <c r="M2345" i="1" s="1"/>
  <c r="F2344" i="1"/>
  <c r="M2344" i="1" s="1"/>
  <c r="F2343" i="1"/>
  <c r="M2343" i="1" s="1"/>
  <c r="F2342" i="1"/>
  <c r="M2342" i="1" s="1"/>
  <c r="F2341" i="1"/>
  <c r="M2341" i="1" s="1"/>
  <c r="F2340" i="1"/>
  <c r="M2340" i="1" s="1"/>
  <c r="F2339" i="1"/>
  <c r="M2339" i="1" s="1"/>
  <c r="F2338" i="1"/>
  <c r="M2338" i="1" s="1"/>
  <c r="F2337" i="1"/>
  <c r="M2337" i="1" s="1"/>
  <c r="F2336" i="1"/>
  <c r="M2336" i="1" s="1"/>
  <c r="F2335" i="1"/>
  <c r="M2335" i="1" s="1"/>
  <c r="F2334" i="1"/>
  <c r="M2334" i="1" s="1"/>
  <c r="F2333" i="1"/>
  <c r="M2333" i="1" s="1"/>
  <c r="F2332" i="1"/>
  <c r="M2332" i="1" s="1"/>
  <c r="F2331" i="1"/>
  <c r="M2331" i="1" s="1"/>
  <c r="F2330" i="1"/>
  <c r="M2330" i="1" s="1"/>
  <c r="F2329" i="1"/>
  <c r="M2329" i="1" s="1"/>
  <c r="F2328" i="1"/>
  <c r="M2328" i="1" s="1"/>
  <c r="F2327" i="1"/>
  <c r="M2327" i="1" s="1"/>
  <c r="F2326" i="1"/>
  <c r="M2326" i="1" s="1"/>
  <c r="F2325" i="1"/>
  <c r="M2325" i="1" s="1"/>
  <c r="F2324" i="1"/>
  <c r="M2324" i="1" s="1"/>
  <c r="F2323" i="1"/>
  <c r="M2323" i="1" s="1"/>
  <c r="F2322" i="1"/>
  <c r="M2322" i="1" s="1"/>
  <c r="F2321" i="1"/>
  <c r="M2321" i="1" s="1"/>
  <c r="F2320" i="1"/>
  <c r="M2320" i="1" s="1"/>
  <c r="F2319" i="1"/>
  <c r="M2319" i="1" s="1"/>
  <c r="F2318" i="1"/>
  <c r="M2318" i="1" s="1"/>
  <c r="F2317" i="1"/>
  <c r="M2317" i="1" s="1"/>
  <c r="F2316" i="1"/>
  <c r="M2316" i="1" s="1"/>
  <c r="F2315" i="1"/>
  <c r="M2315" i="1" s="1"/>
  <c r="F2314" i="1"/>
  <c r="M2314" i="1" s="1"/>
  <c r="F2313" i="1"/>
  <c r="M2313" i="1" s="1"/>
  <c r="F2312" i="1"/>
  <c r="M2312" i="1" s="1"/>
  <c r="F2311" i="1"/>
  <c r="M2311" i="1" s="1"/>
  <c r="F2310" i="1"/>
  <c r="M2310" i="1" s="1"/>
  <c r="F2309" i="1"/>
  <c r="M2309" i="1" s="1"/>
  <c r="F2308" i="1"/>
  <c r="M2308" i="1" s="1"/>
  <c r="F2307" i="1"/>
  <c r="M2307" i="1" s="1"/>
  <c r="F2306" i="1"/>
  <c r="M2306" i="1" s="1"/>
  <c r="F2305" i="1"/>
  <c r="M2305" i="1" s="1"/>
  <c r="F2304" i="1"/>
  <c r="M2304" i="1" s="1"/>
  <c r="F2303" i="1"/>
  <c r="M2303" i="1" s="1"/>
  <c r="F2302" i="1"/>
  <c r="M2302" i="1" s="1"/>
  <c r="F2301" i="1"/>
  <c r="M2301" i="1" s="1"/>
  <c r="F2300" i="1"/>
  <c r="M2300" i="1" s="1"/>
  <c r="F2299" i="1"/>
  <c r="M2299" i="1" s="1"/>
  <c r="F2298" i="1"/>
  <c r="M2298" i="1" s="1"/>
  <c r="F2297" i="1"/>
  <c r="M2297" i="1" s="1"/>
  <c r="F2296" i="1"/>
  <c r="M2296" i="1" s="1"/>
  <c r="F2295" i="1"/>
  <c r="M2295" i="1" s="1"/>
  <c r="F2294" i="1"/>
  <c r="M2294" i="1" s="1"/>
  <c r="F2293" i="1"/>
  <c r="M2293" i="1" s="1"/>
  <c r="F2292" i="1"/>
  <c r="M2292" i="1" s="1"/>
  <c r="F2291" i="1"/>
  <c r="M2291" i="1" s="1"/>
  <c r="F2290" i="1"/>
  <c r="M2290" i="1" s="1"/>
  <c r="F2289" i="1"/>
  <c r="M2289" i="1" s="1"/>
  <c r="F2288" i="1"/>
  <c r="M2288" i="1" s="1"/>
  <c r="F2287" i="1"/>
  <c r="M2287" i="1" s="1"/>
  <c r="F2286" i="1"/>
  <c r="M2286" i="1" s="1"/>
  <c r="F2285" i="1"/>
  <c r="M2285" i="1" s="1"/>
  <c r="F2284" i="1"/>
  <c r="M2284" i="1" s="1"/>
  <c r="F2283" i="1"/>
  <c r="M2283" i="1" s="1"/>
  <c r="F2282" i="1"/>
  <c r="M2282" i="1" s="1"/>
  <c r="F2281" i="1"/>
  <c r="M2281" i="1" s="1"/>
  <c r="F2280" i="1"/>
  <c r="M2280" i="1" s="1"/>
  <c r="F2279" i="1"/>
  <c r="M2279" i="1" s="1"/>
  <c r="F2278" i="1"/>
  <c r="M2278" i="1" s="1"/>
  <c r="F2277" i="1"/>
  <c r="M2277" i="1" s="1"/>
  <c r="F2276" i="1"/>
  <c r="M2276" i="1" s="1"/>
  <c r="F2275" i="1"/>
  <c r="M2275" i="1" s="1"/>
  <c r="F2274" i="1"/>
  <c r="M2274" i="1" s="1"/>
  <c r="F2273" i="1"/>
  <c r="M2273" i="1" s="1"/>
  <c r="F2272" i="1"/>
  <c r="M2272" i="1" s="1"/>
  <c r="F2271" i="1"/>
  <c r="M2271" i="1" s="1"/>
  <c r="F2270" i="1"/>
  <c r="M2270" i="1" s="1"/>
  <c r="F2269" i="1"/>
  <c r="M2269" i="1" s="1"/>
  <c r="F2268" i="1"/>
  <c r="M2268" i="1" s="1"/>
  <c r="F2267" i="1"/>
  <c r="M2267" i="1" s="1"/>
  <c r="F2266" i="1"/>
  <c r="M2266" i="1" s="1"/>
  <c r="F2265" i="1"/>
  <c r="M2265" i="1" s="1"/>
  <c r="F2264" i="1"/>
  <c r="M2264" i="1" s="1"/>
  <c r="F2263" i="1"/>
  <c r="M2263" i="1" s="1"/>
  <c r="F2262" i="1"/>
  <c r="M2262" i="1" s="1"/>
  <c r="F2261" i="1"/>
  <c r="M2261" i="1" s="1"/>
  <c r="F2260" i="1"/>
  <c r="M2260" i="1" s="1"/>
  <c r="F2259" i="1"/>
  <c r="M2259" i="1" s="1"/>
  <c r="F2258" i="1"/>
  <c r="M2258" i="1" s="1"/>
  <c r="F2257" i="1"/>
  <c r="M2257" i="1" s="1"/>
  <c r="F2256" i="1"/>
  <c r="M2256" i="1" s="1"/>
  <c r="F2255" i="1"/>
  <c r="M2255" i="1" s="1"/>
  <c r="F2254" i="1"/>
  <c r="M2254" i="1" s="1"/>
  <c r="F2253" i="1"/>
  <c r="M2253" i="1" s="1"/>
  <c r="F2252" i="1"/>
  <c r="M2252" i="1" s="1"/>
  <c r="F2251" i="1"/>
  <c r="M2251" i="1" s="1"/>
  <c r="F2250" i="1"/>
  <c r="M2250" i="1" s="1"/>
  <c r="F2249" i="1"/>
  <c r="M2249" i="1" s="1"/>
  <c r="F2248" i="1"/>
  <c r="M2248" i="1" s="1"/>
  <c r="F2247" i="1"/>
  <c r="M2247" i="1" s="1"/>
  <c r="F2246" i="1"/>
  <c r="M2246" i="1" s="1"/>
  <c r="F2245" i="1"/>
  <c r="M2245" i="1" s="1"/>
  <c r="F2244" i="1"/>
  <c r="M2244" i="1" s="1"/>
  <c r="F2243" i="1"/>
  <c r="M2243" i="1" s="1"/>
  <c r="F2242" i="1"/>
  <c r="M2242" i="1" s="1"/>
  <c r="F2241" i="1"/>
  <c r="M2241" i="1" s="1"/>
  <c r="F2240" i="1"/>
  <c r="M2240" i="1" s="1"/>
  <c r="F2239" i="1"/>
  <c r="M2239" i="1" s="1"/>
  <c r="F2238" i="1"/>
  <c r="M2238" i="1" s="1"/>
  <c r="F2237" i="1"/>
  <c r="M2237" i="1" s="1"/>
  <c r="F2236" i="1"/>
  <c r="M2236" i="1" s="1"/>
  <c r="F2235" i="1"/>
  <c r="M2235" i="1" s="1"/>
  <c r="F2234" i="1"/>
  <c r="M2234" i="1" s="1"/>
  <c r="F2233" i="1"/>
  <c r="M2233" i="1" s="1"/>
  <c r="F2232" i="1"/>
  <c r="M2232" i="1" s="1"/>
  <c r="F2231" i="1"/>
  <c r="M2231" i="1" s="1"/>
  <c r="F2230" i="1"/>
  <c r="M2230" i="1" s="1"/>
  <c r="F2229" i="1"/>
  <c r="M2229" i="1" s="1"/>
  <c r="F2228" i="1"/>
  <c r="M2228" i="1" s="1"/>
  <c r="F2227" i="1"/>
  <c r="M2227" i="1" s="1"/>
  <c r="F2226" i="1"/>
  <c r="M2226" i="1" s="1"/>
  <c r="F2225" i="1"/>
  <c r="M2225" i="1" s="1"/>
  <c r="F2224" i="1"/>
  <c r="M2224" i="1" s="1"/>
  <c r="F2223" i="1"/>
  <c r="M2223" i="1" s="1"/>
  <c r="F2222" i="1"/>
  <c r="M2222" i="1" s="1"/>
  <c r="F2221" i="1"/>
  <c r="M2221" i="1" s="1"/>
  <c r="F2220" i="1"/>
  <c r="M2220" i="1" s="1"/>
  <c r="F2219" i="1"/>
  <c r="M2219" i="1" s="1"/>
  <c r="F2218" i="1"/>
  <c r="M2218" i="1" s="1"/>
  <c r="F2217" i="1"/>
  <c r="M2217" i="1" s="1"/>
  <c r="F2216" i="1"/>
  <c r="M2216" i="1" s="1"/>
  <c r="F2215" i="1"/>
  <c r="M2215" i="1" s="1"/>
  <c r="F2214" i="1"/>
  <c r="M2214" i="1" s="1"/>
  <c r="F2213" i="1"/>
  <c r="M2213" i="1" s="1"/>
  <c r="F2212" i="1"/>
  <c r="M2212" i="1" s="1"/>
  <c r="F2211" i="1"/>
  <c r="M2211" i="1" s="1"/>
  <c r="F2210" i="1"/>
  <c r="M2210" i="1" s="1"/>
  <c r="F2209" i="1"/>
  <c r="M2209" i="1" s="1"/>
  <c r="F2208" i="1"/>
  <c r="M2208" i="1" s="1"/>
  <c r="F2207" i="1"/>
  <c r="M2207" i="1" s="1"/>
  <c r="F2206" i="1"/>
  <c r="M2206" i="1" s="1"/>
  <c r="F2205" i="1"/>
  <c r="M2205" i="1" s="1"/>
  <c r="L2204" i="1"/>
  <c r="F2204" i="1"/>
  <c r="F2203" i="1"/>
  <c r="M2203" i="1" s="1"/>
  <c r="F2202" i="1"/>
  <c r="M2202" i="1" s="1"/>
  <c r="F2201" i="1"/>
  <c r="M2201" i="1" s="1"/>
  <c r="F2200" i="1"/>
  <c r="M2200" i="1" s="1"/>
  <c r="I2199" i="1"/>
  <c r="H2199" i="1"/>
  <c r="F2199" i="1"/>
  <c r="F2198" i="1"/>
  <c r="M2198" i="1" s="1"/>
  <c r="F2197" i="1"/>
  <c r="M2197" i="1" s="1"/>
  <c r="F2196" i="1"/>
  <c r="M2196" i="1" s="1"/>
  <c r="F2195" i="1"/>
  <c r="M2195" i="1" s="1"/>
  <c r="F2194" i="1"/>
  <c r="M2194" i="1" s="1"/>
  <c r="F2193" i="1"/>
  <c r="M2193" i="1" s="1"/>
  <c r="F2192" i="1"/>
  <c r="M2192" i="1" s="1"/>
  <c r="F2191" i="1"/>
  <c r="M2191" i="1" s="1"/>
  <c r="F2190" i="1"/>
  <c r="M2190" i="1" s="1"/>
  <c r="F2189" i="1"/>
  <c r="M2189" i="1" s="1"/>
  <c r="F2188" i="1"/>
  <c r="M2188" i="1" s="1"/>
  <c r="F2187" i="1"/>
  <c r="M2187" i="1" s="1"/>
  <c r="F2186" i="1"/>
  <c r="M2186" i="1" s="1"/>
  <c r="F2185" i="1"/>
  <c r="M2185" i="1" s="1"/>
  <c r="F2184" i="1"/>
  <c r="M2184" i="1" s="1"/>
  <c r="F2183" i="1"/>
  <c r="M2183" i="1" s="1"/>
  <c r="F2182" i="1"/>
  <c r="M2182" i="1" s="1"/>
  <c r="F2181" i="1"/>
  <c r="M2181" i="1" s="1"/>
  <c r="F2180" i="1"/>
  <c r="M2180" i="1" s="1"/>
  <c r="F2179" i="1"/>
  <c r="M2179" i="1" s="1"/>
  <c r="F2178" i="1"/>
  <c r="M2178" i="1" s="1"/>
  <c r="F2177" i="1"/>
  <c r="M2177" i="1" s="1"/>
  <c r="F2176" i="1"/>
  <c r="M2176" i="1" s="1"/>
  <c r="F2175" i="1"/>
  <c r="M2175" i="1" s="1"/>
  <c r="F2174" i="1"/>
  <c r="M2174" i="1" s="1"/>
  <c r="F2173" i="1"/>
  <c r="M2173" i="1" s="1"/>
  <c r="F2172" i="1"/>
  <c r="M2172" i="1" s="1"/>
  <c r="F2171" i="1"/>
  <c r="M2171" i="1" s="1"/>
  <c r="F2170" i="1"/>
  <c r="M2170" i="1" s="1"/>
  <c r="F2169" i="1"/>
  <c r="M2169" i="1" s="1"/>
  <c r="F2168" i="1"/>
  <c r="M2168" i="1" s="1"/>
  <c r="F2167" i="1"/>
  <c r="M2167" i="1" s="1"/>
  <c r="F2166" i="1"/>
  <c r="M2166" i="1" s="1"/>
  <c r="F2165" i="1"/>
  <c r="M2165" i="1" s="1"/>
  <c r="F2164" i="1"/>
  <c r="M2164" i="1" s="1"/>
  <c r="F2163" i="1"/>
  <c r="M2163" i="1" s="1"/>
  <c r="F2162" i="1"/>
  <c r="M2162" i="1" s="1"/>
  <c r="F2161" i="1"/>
  <c r="M2161" i="1" s="1"/>
  <c r="F2160" i="1"/>
  <c r="M2160" i="1" s="1"/>
  <c r="F2159" i="1"/>
  <c r="M2159" i="1" s="1"/>
  <c r="F2158" i="1"/>
  <c r="M2158" i="1" s="1"/>
  <c r="F2157" i="1"/>
  <c r="M2157" i="1" s="1"/>
  <c r="F2156" i="1"/>
  <c r="M2156" i="1" s="1"/>
  <c r="F2155" i="1"/>
  <c r="M2155" i="1" s="1"/>
  <c r="F2154" i="1"/>
  <c r="M2154" i="1" s="1"/>
  <c r="F2153" i="1"/>
  <c r="M2153" i="1" s="1"/>
  <c r="F2152" i="1"/>
  <c r="M2152" i="1" s="1"/>
  <c r="F2151" i="1"/>
  <c r="M2151" i="1" s="1"/>
  <c r="F2150" i="1"/>
  <c r="M2150" i="1" s="1"/>
  <c r="F2149" i="1"/>
  <c r="M2149" i="1" s="1"/>
  <c r="F2148" i="1"/>
  <c r="M2148" i="1" s="1"/>
  <c r="F2147" i="1"/>
  <c r="M2147" i="1" s="1"/>
  <c r="F2146" i="1"/>
  <c r="M2146" i="1" s="1"/>
  <c r="F2145" i="1"/>
  <c r="M2145" i="1" s="1"/>
  <c r="F2144" i="1"/>
  <c r="M2144" i="1" s="1"/>
  <c r="F2143" i="1"/>
  <c r="M2143" i="1" s="1"/>
  <c r="F2142" i="1"/>
  <c r="M2142" i="1" s="1"/>
  <c r="F2141" i="1"/>
  <c r="M2141" i="1" s="1"/>
  <c r="F2140" i="1"/>
  <c r="M2140" i="1" s="1"/>
  <c r="F2139" i="1"/>
  <c r="M2139" i="1" s="1"/>
  <c r="F2138" i="1"/>
  <c r="M2138" i="1" s="1"/>
  <c r="F2137" i="1"/>
  <c r="M2137" i="1" s="1"/>
  <c r="F2136" i="1"/>
  <c r="M2136" i="1" s="1"/>
  <c r="F2135" i="1"/>
  <c r="M2135" i="1" s="1"/>
  <c r="F2134" i="1"/>
  <c r="M2134" i="1" s="1"/>
  <c r="F2133" i="1"/>
  <c r="M2133" i="1" s="1"/>
  <c r="F2132" i="1"/>
  <c r="M2132" i="1" s="1"/>
  <c r="F2131" i="1"/>
  <c r="M2131" i="1" s="1"/>
  <c r="F2130" i="1"/>
  <c r="M2130" i="1" s="1"/>
  <c r="F2129" i="1"/>
  <c r="M2129" i="1" s="1"/>
  <c r="F2128" i="1"/>
  <c r="M2128" i="1" s="1"/>
  <c r="F2127" i="1"/>
  <c r="M2127" i="1" s="1"/>
  <c r="F2126" i="1"/>
  <c r="M2126" i="1" s="1"/>
  <c r="F2125" i="1"/>
  <c r="M2125" i="1" s="1"/>
  <c r="F2124" i="1"/>
  <c r="M2124" i="1" s="1"/>
  <c r="F2123" i="1"/>
  <c r="M2123" i="1" s="1"/>
  <c r="F2122" i="1"/>
  <c r="M2122" i="1" s="1"/>
  <c r="F2121" i="1"/>
  <c r="M2121" i="1" s="1"/>
  <c r="F2120" i="1"/>
  <c r="M2120" i="1" s="1"/>
  <c r="F2119" i="1"/>
  <c r="M2119" i="1" s="1"/>
  <c r="F2118" i="1"/>
  <c r="M2118" i="1" s="1"/>
  <c r="F2117" i="1"/>
  <c r="M2117" i="1" s="1"/>
  <c r="F2116" i="1"/>
  <c r="M2116" i="1" s="1"/>
  <c r="F2115" i="1"/>
  <c r="M2115" i="1" s="1"/>
  <c r="F2114" i="1"/>
  <c r="M2114" i="1" s="1"/>
  <c r="F2113" i="1"/>
  <c r="M2113" i="1" s="1"/>
  <c r="F2112" i="1"/>
  <c r="M2112" i="1" s="1"/>
  <c r="F2111" i="1"/>
  <c r="M2111" i="1" s="1"/>
  <c r="F2110" i="1"/>
  <c r="M2110" i="1" s="1"/>
  <c r="F2109" i="1"/>
  <c r="M2109" i="1" s="1"/>
  <c r="F2108" i="1"/>
  <c r="M2108" i="1" s="1"/>
  <c r="F2107" i="1"/>
  <c r="M2107" i="1" s="1"/>
  <c r="F2106" i="1"/>
  <c r="M2106" i="1" s="1"/>
  <c r="F2105" i="1"/>
  <c r="M2105" i="1" s="1"/>
  <c r="F2104" i="1"/>
  <c r="M2104" i="1" s="1"/>
  <c r="F2103" i="1"/>
  <c r="M2103" i="1" s="1"/>
  <c r="F2102" i="1"/>
  <c r="M2102" i="1" s="1"/>
  <c r="F2101" i="1"/>
  <c r="M2101" i="1" s="1"/>
  <c r="F2100" i="1"/>
  <c r="M2100" i="1" s="1"/>
  <c r="F2099" i="1"/>
  <c r="M2099" i="1" s="1"/>
  <c r="F2098" i="1"/>
  <c r="M2098" i="1" s="1"/>
  <c r="F2097" i="1"/>
  <c r="M2097" i="1" s="1"/>
  <c r="F2096" i="1"/>
  <c r="M2096" i="1" s="1"/>
  <c r="F2095" i="1"/>
  <c r="M2095" i="1" s="1"/>
  <c r="F2094" i="1"/>
  <c r="M2094" i="1" s="1"/>
  <c r="F2093" i="1"/>
  <c r="M2093" i="1" s="1"/>
  <c r="F2092" i="1"/>
  <c r="M2092" i="1" s="1"/>
  <c r="F2091" i="1"/>
  <c r="M2091" i="1" s="1"/>
  <c r="F2090" i="1"/>
  <c r="M2090" i="1" s="1"/>
  <c r="F2089" i="1"/>
  <c r="M2089" i="1" s="1"/>
  <c r="F2088" i="1"/>
  <c r="M2088" i="1" s="1"/>
  <c r="F2087" i="1"/>
  <c r="M2087" i="1" s="1"/>
  <c r="F2086" i="1"/>
  <c r="M2086" i="1" s="1"/>
  <c r="F2085" i="1"/>
  <c r="M2085" i="1" s="1"/>
  <c r="F2084" i="1"/>
  <c r="M2084" i="1" s="1"/>
  <c r="F2083" i="1"/>
  <c r="M2083" i="1" s="1"/>
  <c r="F2082" i="1"/>
  <c r="M2082" i="1" s="1"/>
  <c r="F2081" i="1"/>
  <c r="M2081" i="1" s="1"/>
  <c r="F2080" i="1"/>
  <c r="M2080" i="1" s="1"/>
  <c r="F2079" i="1"/>
  <c r="M2079" i="1" s="1"/>
  <c r="F2078" i="1"/>
  <c r="M2078" i="1" s="1"/>
  <c r="F2077" i="1"/>
  <c r="M2077" i="1" s="1"/>
  <c r="F2076" i="1"/>
  <c r="M2076" i="1" s="1"/>
  <c r="F2075" i="1"/>
  <c r="M2075" i="1" s="1"/>
  <c r="F2074" i="1"/>
  <c r="M2074" i="1" s="1"/>
  <c r="F2073" i="1"/>
  <c r="M2073" i="1" s="1"/>
  <c r="F2072" i="1"/>
  <c r="M2072" i="1" s="1"/>
  <c r="F2071" i="1"/>
  <c r="M2071" i="1" s="1"/>
  <c r="F2070" i="1"/>
  <c r="M2070" i="1" s="1"/>
  <c r="F2069" i="1"/>
  <c r="M2069" i="1" s="1"/>
  <c r="F2068" i="1"/>
  <c r="M2068" i="1" s="1"/>
  <c r="F2067" i="1"/>
  <c r="M2067" i="1" s="1"/>
  <c r="F2066" i="1"/>
  <c r="M2066" i="1" s="1"/>
  <c r="F2065" i="1"/>
  <c r="M2065" i="1" s="1"/>
  <c r="F2064" i="1"/>
  <c r="M2064" i="1" s="1"/>
  <c r="F2063" i="1"/>
  <c r="M2063" i="1" s="1"/>
  <c r="F2062" i="1"/>
  <c r="M2062" i="1" s="1"/>
  <c r="F2061" i="1"/>
  <c r="M2061" i="1" s="1"/>
  <c r="F2060" i="1"/>
  <c r="M2060" i="1" s="1"/>
  <c r="F2059" i="1"/>
  <c r="M2059" i="1" s="1"/>
  <c r="F2058" i="1"/>
  <c r="M2058" i="1" s="1"/>
  <c r="F2057" i="1"/>
  <c r="M2057" i="1" s="1"/>
  <c r="F2056" i="1"/>
  <c r="M2056" i="1" s="1"/>
  <c r="F2055" i="1"/>
  <c r="M2055" i="1" s="1"/>
  <c r="F2054" i="1"/>
  <c r="M2054" i="1" s="1"/>
  <c r="F2053" i="1"/>
  <c r="M2053" i="1" s="1"/>
  <c r="F2052" i="1"/>
  <c r="M2052" i="1" s="1"/>
  <c r="F2051" i="1"/>
  <c r="M2051" i="1" s="1"/>
  <c r="F2050" i="1"/>
  <c r="M2050" i="1" s="1"/>
  <c r="F2049" i="1"/>
  <c r="M2049" i="1" s="1"/>
  <c r="F2048" i="1"/>
  <c r="M2048" i="1" s="1"/>
  <c r="F2047" i="1"/>
  <c r="M2047" i="1" s="1"/>
  <c r="F2046" i="1"/>
  <c r="M2046" i="1" s="1"/>
  <c r="F2045" i="1"/>
  <c r="M2045" i="1" s="1"/>
  <c r="F2044" i="1"/>
  <c r="M2044" i="1" s="1"/>
  <c r="F2043" i="1"/>
  <c r="M2043" i="1" s="1"/>
  <c r="F2042" i="1"/>
  <c r="M2042" i="1" s="1"/>
  <c r="F2041" i="1"/>
  <c r="M2041" i="1" s="1"/>
  <c r="F2040" i="1"/>
  <c r="M2040" i="1" s="1"/>
  <c r="F2039" i="1"/>
  <c r="M2039" i="1" s="1"/>
  <c r="F2038" i="1"/>
  <c r="M2038" i="1" s="1"/>
  <c r="F2037" i="1"/>
  <c r="M2037" i="1" s="1"/>
  <c r="F2036" i="1"/>
  <c r="M2036" i="1" s="1"/>
  <c r="F2035" i="1"/>
  <c r="M2035" i="1" s="1"/>
  <c r="F2034" i="1"/>
  <c r="M2034" i="1" s="1"/>
  <c r="F2033" i="1"/>
  <c r="M2033" i="1" s="1"/>
  <c r="F2032" i="1"/>
  <c r="M2032" i="1" s="1"/>
  <c r="F2031" i="1"/>
  <c r="M2031" i="1" s="1"/>
  <c r="F2030" i="1"/>
  <c r="M2030" i="1" s="1"/>
  <c r="F2029" i="1"/>
  <c r="M2029" i="1" s="1"/>
  <c r="F2028" i="1"/>
  <c r="M2028" i="1" s="1"/>
  <c r="F2027" i="1"/>
  <c r="M2027" i="1" s="1"/>
  <c r="F2026" i="1"/>
  <c r="M2026" i="1" s="1"/>
  <c r="F2025" i="1"/>
  <c r="M2025" i="1" s="1"/>
  <c r="F2024" i="1"/>
  <c r="M2024" i="1" s="1"/>
  <c r="F2023" i="1"/>
  <c r="M2023" i="1" s="1"/>
  <c r="F2022" i="1"/>
  <c r="M2022" i="1" s="1"/>
  <c r="F2021" i="1"/>
  <c r="M2021" i="1" s="1"/>
  <c r="F2020" i="1"/>
  <c r="M2020" i="1" s="1"/>
  <c r="F2019" i="1"/>
  <c r="M2019" i="1" s="1"/>
  <c r="F2018" i="1"/>
  <c r="M2018" i="1" s="1"/>
  <c r="F2017" i="1"/>
  <c r="M2017" i="1" s="1"/>
  <c r="F2016" i="1"/>
  <c r="M2016" i="1" s="1"/>
  <c r="F2015" i="1"/>
  <c r="M2015" i="1" s="1"/>
  <c r="F2014" i="1"/>
  <c r="M2014" i="1" s="1"/>
  <c r="F2013" i="1"/>
  <c r="M2013" i="1" s="1"/>
  <c r="F2012" i="1"/>
  <c r="M2012" i="1" s="1"/>
  <c r="F2011" i="1"/>
  <c r="M2011" i="1" s="1"/>
  <c r="F2010" i="1"/>
  <c r="M2010" i="1" s="1"/>
  <c r="F2009" i="1"/>
  <c r="M2009" i="1" s="1"/>
  <c r="F2008" i="1"/>
  <c r="M2008" i="1" s="1"/>
  <c r="F2007" i="1"/>
  <c r="M2007" i="1" s="1"/>
  <c r="F2006" i="1"/>
  <c r="M2006" i="1" s="1"/>
  <c r="F2005" i="1"/>
  <c r="M2005" i="1" s="1"/>
  <c r="F2004" i="1"/>
  <c r="M2004" i="1" s="1"/>
  <c r="F2003" i="1"/>
  <c r="M2003" i="1" s="1"/>
  <c r="F2002" i="1"/>
  <c r="M2002" i="1" s="1"/>
  <c r="F2001" i="1"/>
  <c r="M2001" i="1" s="1"/>
  <c r="F2000" i="1"/>
  <c r="M2000" i="1" s="1"/>
  <c r="F1999" i="1"/>
  <c r="M1999" i="1" s="1"/>
  <c r="F1998" i="1"/>
  <c r="M1998" i="1" s="1"/>
  <c r="F1997" i="1"/>
  <c r="M1997" i="1" s="1"/>
  <c r="F1996" i="1"/>
  <c r="M1996" i="1" s="1"/>
  <c r="F1995" i="1"/>
  <c r="M1995" i="1" s="1"/>
  <c r="F1994" i="1"/>
  <c r="M1994" i="1" s="1"/>
  <c r="F1993" i="1"/>
  <c r="M1993" i="1" s="1"/>
  <c r="F1992" i="1"/>
  <c r="M1992" i="1" s="1"/>
  <c r="F1991" i="1"/>
  <c r="M1991" i="1" s="1"/>
  <c r="F1990" i="1"/>
  <c r="M1990" i="1" s="1"/>
  <c r="F1989" i="1"/>
  <c r="M1989" i="1" s="1"/>
  <c r="F1988" i="1"/>
  <c r="M1988" i="1" s="1"/>
  <c r="F1987" i="1"/>
  <c r="M1987" i="1" s="1"/>
  <c r="F1986" i="1"/>
  <c r="M1986" i="1" s="1"/>
  <c r="F1985" i="1"/>
  <c r="M1985" i="1" s="1"/>
  <c r="F1984" i="1"/>
  <c r="M1984" i="1" s="1"/>
  <c r="F1983" i="1"/>
  <c r="M1983" i="1" s="1"/>
  <c r="F1982" i="1"/>
  <c r="M1982" i="1" s="1"/>
  <c r="F1981" i="1"/>
  <c r="M1981" i="1" s="1"/>
  <c r="F1980" i="1"/>
  <c r="M1980" i="1" s="1"/>
  <c r="F1979" i="1"/>
  <c r="M1979" i="1" s="1"/>
  <c r="F1978" i="1"/>
  <c r="M1978" i="1" s="1"/>
  <c r="F1977" i="1"/>
  <c r="M1977" i="1" s="1"/>
  <c r="F1976" i="1"/>
  <c r="M1976" i="1" s="1"/>
  <c r="F1975" i="1"/>
  <c r="M1975" i="1" s="1"/>
  <c r="F1974" i="1"/>
  <c r="M1974" i="1" s="1"/>
  <c r="F1973" i="1"/>
  <c r="M1973" i="1" s="1"/>
  <c r="F1972" i="1"/>
  <c r="M1972" i="1" s="1"/>
  <c r="F1971" i="1"/>
  <c r="M1971" i="1" s="1"/>
  <c r="F1970" i="1"/>
  <c r="M1970" i="1" s="1"/>
  <c r="F1969" i="1"/>
  <c r="M1969" i="1" s="1"/>
  <c r="F1968" i="1"/>
  <c r="M1968" i="1" s="1"/>
  <c r="F1967" i="1"/>
  <c r="M1967" i="1" s="1"/>
  <c r="F1966" i="1"/>
  <c r="M1966" i="1" s="1"/>
  <c r="F1965" i="1"/>
  <c r="M1965" i="1" s="1"/>
  <c r="F1964" i="1"/>
  <c r="M1964" i="1" s="1"/>
  <c r="F1963" i="1"/>
  <c r="M1963" i="1" s="1"/>
  <c r="F1962" i="1"/>
  <c r="M1962" i="1" s="1"/>
  <c r="F1961" i="1"/>
  <c r="M1961" i="1" s="1"/>
  <c r="F1960" i="1"/>
  <c r="M1960" i="1" s="1"/>
  <c r="F1959" i="1"/>
  <c r="M1959" i="1" s="1"/>
  <c r="F1958" i="1"/>
  <c r="M1958" i="1" s="1"/>
  <c r="F1957" i="1"/>
  <c r="M1957" i="1" s="1"/>
  <c r="F1956" i="1"/>
  <c r="M1956" i="1" s="1"/>
  <c r="F1955" i="1"/>
  <c r="M1955" i="1" s="1"/>
  <c r="F1954" i="1"/>
  <c r="M1954" i="1" s="1"/>
  <c r="F1953" i="1"/>
  <c r="M1953" i="1" s="1"/>
  <c r="F1952" i="1"/>
  <c r="M1952" i="1" s="1"/>
  <c r="F1951" i="1"/>
  <c r="M1951" i="1" s="1"/>
  <c r="F1950" i="1"/>
  <c r="M1950" i="1" s="1"/>
  <c r="F1949" i="1"/>
  <c r="M1949" i="1" s="1"/>
  <c r="F1948" i="1"/>
  <c r="M1948" i="1" s="1"/>
  <c r="F1947" i="1"/>
  <c r="M1947" i="1" s="1"/>
  <c r="F1946" i="1"/>
  <c r="M1946" i="1" s="1"/>
  <c r="F1945" i="1"/>
  <c r="M1945" i="1" s="1"/>
  <c r="F1944" i="1"/>
  <c r="M1944" i="1" s="1"/>
  <c r="F1943" i="1"/>
  <c r="M1943" i="1" s="1"/>
  <c r="F1942" i="1"/>
  <c r="M1942" i="1" s="1"/>
  <c r="F1941" i="1"/>
  <c r="M1941" i="1" s="1"/>
  <c r="F1940" i="1"/>
  <c r="M1940" i="1" s="1"/>
  <c r="F1939" i="1"/>
  <c r="M1939" i="1" s="1"/>
  <c r="F1938" i="1"/>
  <c r="M1938" i="1" s="1"/>
  <c r="F1937" i="1"/>
  <c r="M1937" i="1" s="1"/>
  <c r="F1936" i="1"/>
  <c r="M1936" i="1" s="1"/>
  <c r="F1935" i="1"/>
  <c r="M1935" i="1" s="1"/>
  <c r="F1934" i="1"/>
  <c r="M1934" i="1" s="1"/>
  <c r="F1933" i="1"/>
  <c r="M1933" i="1" s="1"/>
  <c r="F1932" i="1"/>
  <c r="M1932" i="1" s="1"/>
  <c r="F1931" i="1"/>
  <c r="M1931" i="1" s="1"/>
  <c r="F1930" i="1"/>
  <c r="M1930" i="1" s="1"/>
  <c r="F1929" i="1"/>
  <c r="M1929" i="1" s="1"/>
  <c r="F1928" i="1"/>
  <c r="M1928" i="1" s="1"/>
  <c r="F1927" i="1"/>
  <c r="M1927" i="1" s="1"/>
  <c r="F1926" i="1"/>
  <c r="M1926" i="1" s="1"/>
  <c r="F1925" i="1"/>
  <c r="M1925" i="1" s="1"/>
  <c r="F1924" i="1"/>
  <c r="M1924" i="1" s="1"/>
  <c r="F1923" i="1"/>
  <c r="M1923" i="1" s="1"/>
  <c r="F1922" i="1"/>
  <c r="M1922" i="1" s="1"/>
  <c r="F1921" i="1"/>
  <c r="M1921" i="1" s="1"/>
  <c r="F1920" i="1"/>
  <c r="M1920" i="1" s="1"/>
  <c r="F1919" i="1"/>
  <c r="M1919" i="1" s="1"/>
  <c r="F1918" i="1"/>
  <c r="M1918" i="1" s="1"/>
  <c r="F1917" i="1"/>
  <c r="M1917" i="1" s="1"/>
  <c r="F1916" i="1"/>
  <c r="M1916" i="1" s="1"/>
  <c r="F1915" i="1"/>
  <c r="M1915" i="1" s="1"/>
  <c r="F1914" i="1"/>
  <c r="M1914" i="1" s="1"/>
  <c r="F1913" i="1"/>
  <c r="M1913" i="1" s="1"/>
  <c r="F1912" i="1"/>
  <c r="M1912" i="1" s="1"/>
  <c r="F1911" i="1"/>
  <c r="M1911" i="1" s="1"/>
  <c r="F1910" i="1"/>
  <c r="M1910" i="1" s="1"/>
  <c r="F1909" i="1"/>
  <c r="M1909" i="1" s="1"/>
  <c r="F1908" i="1"/>
  <c r="M1908" i="1" s="1"/>
  <c r="F1907" i="1"/>
  <c r="M1907" i="1" s="1"/>
  <c r="F1906" i="1"/>
  <c r="M1906" i="1" s="1"/>
  <c r="F1905" i="1"/>
  <c r="M1905" i="1" s="1"/>
  <c r="F1904" i="1"/>
  <c r="M1904" i="1" s="1"/>
  <c r="F1903" i="1"/>
  <c r="M1903" i="1" s="1"/>
  <c r="F1902" i="1"/>
  <c r="M1902" i="1" s="1"/>
  <c r="F1901" i="1"/>
  <c r="M1901" i="1" s="1"/>
  <c r="F1900" i="1"/>
  <c r="M1900" i="1" s="1"/>
  <c r="F1899" i="1"/>
  <c r="M1899" i="1" s="1"/>
  <c r="F1898" i="1"/>
  <c r="M1898" i="1" s="1"/>
  <c r="F1897" i="1"/>
  <c r="M1897" i="1" s="1"/>
  <c r="F1896" i="1"/>
  <c r="M1896" i="1" s="1"/>
  <c r="F1895" i="1"/>
  <c r="M1895" i="1" s="1"/>
  <c r="F1894" i="1"/>
  <c r="M1894" i="1" s="1"/>
  <c r="F1893" i="1"/>
  <c r="M1893" i="1" s="1"/>
  <c r="F1892" i="1"/>
  <c r="M1892" i="1" s="1"/>
  <c r="F1891" i="1"/>
  <c r="M1891" i="1" s="1"/>
  <c r="F1890" i="1"/>
  <c r="M1890" i="1" s="1"/>
  <c r="F1889" i="1"/>
  <c r="M1889" i="1" s="1"/>
  <c r="F1888" i="1"/>
  <c r="M1888" i="1" s="1"/>
  <c r="F1887" i="1"/>
  <c r="M1887" i="1" s="1"/>
  <c r="F1886" i="1"/>
  <c r="M1886" i="1" s="1"/>
  <c r="F1885" i="1"/>
  <c r="M1885" i="1" s="1"/>
  <c r="F1884" i="1"/>
  <c r="M1884" i="1" s="1"/>
  <c r="F1883" i="1"/>
  <c r="M1883" i="1" s="1"/>
  <c r="F1882" i="1"/>
  <c r="M1882" i="1" s="1"/>
  <c r="F1881" i="1"/>
  <c r="M1881" i="1" s="1"/>
  <c r="F1880" i="1"/>
  <c r="M1880" i="1" s="1"/>
  <c r="F1879" i="1"/>
  <c r="M1879" i="1" s="1"/>
  <c r="F1878" i="1"/>
  <c r="M1878" i="1" s="1"/>
  <c r="F1877" i="1"/>
  <c r="M1877" i="1" s="1"/>
  <c r="F1876" i="1"/>
  <c r="M1876" i="1" s="1"/>
  <c r="F1875" i="1"/>
  <c r="M1875" i="1" s="1"/>
  <c r="F1874" i="1"/>
  <c r="M1874" i="1" s="1"/>
  <c r="F1873" i="1"/>
  <c r="M1873" i="1" s="1"/>
  <c r="F1872" i="1"/>
  <c r="M1872" i="1" s="1"/>
  <c r="F1871" i="1"/>
  <c r="M1871" i="1" s="1"/>
  <c r="F1870" i="1"/>
  <c r="M1870" i="1" s="1"/>
  <c r="F1869" i="1"/>
  <c r="M1869" i="1" s="1"/>
  <c r="F1868" i="1"/>
  <c r="M1868" i="1" s="1"/>
  <c r="F1867" i="1"/>
  <c r="M1867" i="1" s="1"/>
  <c r="F1866" i="1"/>
  <c r="M1866" i="1" s="1"/>
  <c r="F1865" i="1"/>
  <c r="M1865" i="1" s="1"/>
  <c r="F1864" i="1"/>
  <c r="M1864" i="1" s="1"/>
  <c r="F1863" i="1"/>
  <c r="M1863" i="1" s="1"/>
  <c r="F1862" i="1"/>
  <c r="M1862" i="1" s="1"/>
  <c r="F1861" i="1"/>
  <c r="M1861" i="1" s="1"/>
  <c r="F1860" i="1"/>
  <c r="M1860" i="1" s="1"/>
  <c r="F1859" i="1"/>
  <c r="M1859" i="1" s="1"/>
  <c r="F1858" i="1"/>
  <c r="M1858" i="1" s="1"/>
  <c r="F1857" i="1"/>
  <c r="M1857" i="1" s="1"/>
  <c r="F1856" i="1"/>
  <c r="M1856" i="1" s="1"/>
  <c r="F1855" i="1"/>
  <c r="M1855" i="1" s="1"/>
  <c r="F1854" i="1"/>
  <c r="M1854" i="1" s="1"/>
  <c r="F1853" i="1"/>
  <c r="M1853" i="1" s="1"/>
  <c r="F1852" i="1"/>
  <c r="M1852" i="1" s="1"/>
  <c r="F1851" i="1"/>
  <c r="M1851" i="1" s="1"/>
  <c r="F1850" i="1"/>
  <c r="M1850" i="1" s="1"/>
  <c r="F1849" i="1"/>
  <c r="M1849" i="1" s="1"/>
  <c r="F1848" i="1"/>
  <c r="M1848" i="1" s="1"/>
  <c r="F1847" i="1"/>
  <c r="M1847" i="1" s="1"/>
  <c r="F1846" i="1"/>
  <c r="M1846" i="1" s="1"/>
  <c r="F1845" i="1"/>
  <c r="M1845" i="1" s="1"/>
  <c r="F1844" i="1"/>
  <c r="M1844" i="1" s="1"/>
  <c r="F1843" i="1"/>
  <c r="M1843" i="1" s="1"/>
  <c r="F1842" i="1"/>
  <c r="M1842" i="1" s="1"/>
  <c r="F1841" i="1"/>
  <c r="M1841" i="1" s="1"/>
  <c r="F1840" i="1"/>
  <c r="M1840" i="1" s="1"/>
  <c r="F1839" i="1"/>
  <c r="M1839" i="1" s="1"/>
  <c r="F1838" i="1"/>
  <c r="M1838" i="1" s="1"/>
  <c r="F1837" i="1"/>
  <c r="M1837" i="1" s="1"/>
  <c r="F1836" i="1"/>
  <c r="M1836" i="1" s="1"/>
  <c r="F1835" i="1"/>
  <c r="M1835" i="1" s="1"/>
  <c r="F1834" i="1"/>
  <c r="M1834" i="1" s="1"/>
  <c r="F1833" i="1"/>
  <c r="M1833" i="1" s="1"/>
  <c r="F1832" i="1"/>
  <c r="M1832" i="1" s="1"/>
  <c r="F1831" i="1"/>
  <c r="M1831" i="1" s="1"/>
  <c r="F1830" i="1"/>
  <c r="M1830" i="1" s="1"/>
  <c r="F1829" i="1"/>
  <c r="M1829" i="1" s="1"/>
  <c r="F1828" i="1"/>
  <c r="M1828" i="1" s="1"/>
  <c r="F1827" i="1"/>
  <c r="M1827" i="1" s="1"/>
  <c r="F1826" i="1"/>
  <c r="M1826" i="1" s="1"/>
  <c r="F1825" i="1"/>
  <c r="M1825" i="1" s="1"/>
  <c r="F1824" i="1"/>
  <c r="M1824" i="1" s="1"/>
  <c r="F1823" i="1"/>
  <c r="M1823" i="1" s="1"/>
  <c r="F1822" i="1"/>
  <c r="M1822" i="1" s="1"/>
  <c r="F1821" i="1"/>
  <c r="M1821" i="1" s="1"/>
  <c r="F1820" i="1"/>
  <c r="M1820" i="1" s="1"/>
  <c r="F1819" i="1"/>
  <c r="M1819" i="1" s="1"/>
  <c r="F1818" i="1"/>
  <c r="M1818" i="1" s="1"/>
  <c r="F1817" i="1"/>
  <c r="M1817" i="1" s="1"/>
  <c r="F1816" i="1"/>
  <c r="M1816" i="1" s="1"/>
  <c r="F1815" i="1"/>
  <c r="M1815" i="1" s="1"/>
  <c r="F1814" i="1"/>
  <c r="M1814" i="1" s="1"/>
  <c r="F1813" i="1"/>
  <c r="M1813" i="1" s="1"/>
  <c r="F1812" i="1"/>
  <c r="M1812" i="1" s="1"/>
  <c r="F1811" i="1"/>
  <c r="M1811" i="1" s="1"/>
  <c r="F1810" i="1"/>
  <c r="M1810" i="1" s="1"/>
  <c r="F1809" i="1"/>
  <c r="M1809" i="1" s="1"/>
  <c r="F1808" i="1"/>
  <c r="M1808" i="1" s="1"/>
  <c r="F1807" i="1"/>
  <c r="M1807" i="1" s="1"/>
  <c r="F1806" i="1"/>
  <c r="M1806" i="1" s="1"/>
  <c r="F1805" i="1"/>
  <c r="M1805" i="1" s="1"/>
  <c r="F1804" i="1"/>
  <c r="M1804" i="1" s="1"/>
  <c r="F1803" i="1"/>
  <c r="M1803" i="1" s="1"/>
  <c r="F1802" i="1"/>
  <c r="M1802" i="1" s="1"/>
  <c r="F1801" i="1"/>
  <c r="M1801" i="1" s="1"/>
  <c r="F1800" i="1"/>
  <c r="M1800" i="1" s="1"/>
  <c r="F1799" i="1"/>
  <c r="M1799" i="1" s="1"/>
  <c r="F1798" i="1"/>
  <c r="M1798" i="1" s="1"/>
  <c r="F1797" i="1"/>
  <c r="M1797" i="1" s="1"/>
  <c r="F1796" i="1"/>
  <c r="M1796" i="1" s="1"/>
  <c r="F1795" i="1"/>
  <c r="M1795" i="1" s="1"/>
  <c r="F1794" i="1"/>
  <c r="M1794" i="1" s="1"/>
  <c r="F1793" i="1"/>
  <c r="M1793" i="1" s="1"/>
  <c r="F1792" i="1"/>
  <c r="M1792" i="1" s="1"/>
  <c r="F1791" i="1"/>
  <c r="M1791" i="1" s="1"/>
  <c r="F1790" i="1"/>
  <c r="M1790" i="1" s="1"/>
  <c r="F1789" i="1"/>
  <c r="M1789" i="1" s="1"/>
  <c r="F1788" i="1"/>
  <c r="M1788" i="1" s="1"/>
  <c r="F1787" i="1"/>
  <c r="M1787" i="1" s="1"/>
  <c r="F1786" i="1"/>
  <c r="M1786" i="1" s="1"/>
  <c r="F1785" i="1"/>
  <c r="M1785" i="1" s="1"/>
  <c r="F1784" i="1"/>
  <c r="M1784" i="1" s="1"/>
  <c r="F1783" i="1"/>
  <c r="M1783" i="1" s="1"/>
  <c r="F1782" i="1"/>
  <c r="M1782" i="1" s="1"/>
  <c r="F1781" i="1"/>
  <c r="M1781" i="1" s="1"/>
  <c r="F1780" i="1"/>
  <c r="M1780" i="1" s="1"/>
  <c r="F1779" i="1"/>
  <c r="M1779" i="1" s="1"/>
  <c r="F1778" i="1"/>
  <c r="M1778" i="1" s="1"/>
  <c r="F1777" i="1"/>
  <c r="M1777" i="1" s="1"/>
  <c r="F1776" i="1"/>
  <c r="M1776" i="1" s="1"/>
  <c r="F1775" i="1"/>
  <c r="M1775" i="1" s="1"/>
  <c r="F1774" i="1"/>
  <c r="M1774" i="1" s="1"/>
  <c r="F1773" i="1"/>
  <c r="M1773" i="1" s="1"/>
  <c r="F1772" i="1"/>
  <c r="M1772" i="1" s="1"/>
  <c r="F1771" i="1"/>
  <c r="M1771" i="1" s="1"/>
  <c r="F1770" i="1"/>
  <c r="M1770" i="1" s="1"/>
  <c r="F1769" i="1"/>
  <c r="M1769" i="1" s="1"/>
  <c r="F1768" i="1"/>
  <c r="M1768" i="1" s="1"/>
  <c r="F1767" i="1"/>
  <c r="M1767" i="1" s="1"/>
  <c r="F1766" i="1"/>
  <c r="M1766" i="1" s="1"/>
  <c r="F1765" i="1"/>
  <c r="M1765" i="1" s="1"/>
  <c r="F1764" i="1"/>
  <c r="M1764" i="1" s="1"/>
  <c r="F1763" i="1"/>
  <c r="M1763" i="1" s="1"/>
  <c r="F1762" i="1"/>
  <c r="M1762" i="1" s="1"/>
  <c r="F1761" i="1"/>
  <c r="M1761" i="1" s="1"/>
  <c r="F1760" i="1"/>
  <c r="M1760" i="1" s="1"/>
  <c r="F1759" i="1"/>
  <c r="M1759" i="1" s="1"/>
  <c r="F1758" i="1"/>
  <c r="M1758" i="1" s="1"/>
  <c r="F1757" i="1"/>
  <c r="M1757" i="1" s="1"/>
  <c r="F1756" i="1"/>
  <c r="M1756" i="1" s="1"/>
  <c r="F1755" i="1"/>
  <c r="M1755" i="1" s="1"/>
  <c r="F1754" i="1"/>
  <c r="M1754" i="1" s="1"/>
  <c r="F1753" i="1"/>
  <c r="M1753" i="1" s="1"/>
  <c r="F1752" i="1"/>
  <c r="M1752" i="1" s="1"/>
  <c r="F1751" i="1"/>
  <c r="M1751" i="1" s="1"/>
  <c r="F1750" i="1"/>
  <c r="M1750" i="1" s="1"/>
  <c r="F1749" i="1"/>
  <c r="M1749" i="1" s="1"/>
  <c r="F1748" i="1"/>
  <c r="M1748" i="1" s="1"/>
  <c r="F1747" i="1"/>
  <c r="M1747" i="1" s="1"/>
  <c r="F1746" i="1"/>
  <c r="M1746" i="1" s="1"/>
  <c r="F1745" i="1"/>
  <c r="M1745" i="1" s="1"/>
  <c r="F1744" i="1"/>
  <c r="M1744" i="1" s="1"/>
  <c r="F1743" i="1"/>
  <c r="M1743" i="1" s="1"/>
  <c r="F1742" i="1"/>
  <c r="M1742" i="1" s="1"/>
  <c r="F1741" i="1"/>
  <c r="M1741" i="1" s="1"/>
  <c r="F1740" i="1"/>
  <c r="M1740" i="1" s="1"/>
  <c r="F1739" i="1"/>
  <c r="M1739" i="1" s="1"/>
  <c r="F1738" i="1"/>
  <c r="M1738" i="1" s="1"/>
  <c r="F1737" i="1"/>
  <c r="M1737" i="1" s="1"/>
  <c r="F1736" i="1"/>
  <c r="M1736" i="1" s="1"/>
  <c r="F1735" i="1"/>
  <c r="M1735" i="1" s="1"/>
  <c r="F1734" i="1"/>
  <c r="M1734" i="1" s="1"/>
  <c r="F1733" i="1"/>
  <c r="M1733" i="1" s="1"/>
  <c r="F1732" i="1"/>
  <c r="M1732" i="1" s="1"/>
  <c r="F1731" i="1"/>
  <c r="M1731" i="1" s="1"/>
  <c r="F1730" i="1"/>
  <c r="M1730" i="1" s="1"/>
  <c r="F1729" i="1"/>
  <c r="M1729" i="1" s="1"/>
  <c r="F1728" i="1"/>
  <c r="M1728" i="1" s="1"/>
  <c r="F1727" i="1"/>
  <c r="M1727" i="1" s="1"/>
  <c r="F1726" i="1"/>
  <c r="M1726" i="1" s="1"/>
  <c r="F1725" i="1"/>
  <c r="M1725" i="1" s="1"/>
  <c r="F1724" i="1"/>
  <c r="M1724" i="1" s="1"/>
  <c r="F1723" i="1"/>
  <c r="M1723" i="1" s="1"/>
  <c r="F1722" i="1"/>
  <c r="M1722" i="1" s="1"/>
  <c r="F1721" i="1"/>
  <c r="M1721" i="1" s="1"/>
  <c r="F1720" i="1"/>
  <c r="M1720" i="1" s="1"/>
  <c r="F1719" i="1"/>
  <c r="M1719" i="1" s="1"/>
  <c r="F1718" i="1"/>
  <c r="M1718" i="1" s="1"/>
  <c r="F1717" i="1"/>
  <c r="M1717" i="1" s="1"/>
  <c r="F1716" i="1"/>
  <c r="M1716" i="1" s="1"/>
  <c r="F1715" i="1"/>
  <c r="M1715" i="1" s="1"/>
  <c r="F1714" i="1"/>
  <c r="M1714" i="1" s="1"/>
  <c r="F1713" i="1"/>
  <c r="M1713" i="1" s="1"/>
  <c r="F1712" i="1"/>
  <c r="M1712" i="1" s="1"/>
  <c r="F1711" i="1"/>
  <c r="M1711" i="1" s="1"/>
  <c r="F1710" i="1"/>
  <c r="M1710" i="1" s="1"/>
  <c r="F1709" i="1"/>
  <c r="M1709" i="1" s="1"/>
  <c r="F1708" i="1"/>
  <c r="M1708" i="1" s="1"/>
  <c r="F1707" i="1"/>
  <c r="M1707" i="1" s="1"/>
  <c r="F1706" i="1"/>
  <c r="M1706" i="1" s="1"/>
  <c r="F1705" i="1"/>
  <c r="M1705" i="1" s="1"/>
  <c r="F1704" i="1"/>
  <c r="M1704" i="1" s="1"/>
  <c r="F1703" i="1"/>
  <c r="M1703" i="1" s="1"/>
  <c r="F1702" i="1"/>
  <c r="M1702" i="1" s="1"/>
  <c r="F1701" i="1"/>
  <c r="M1701" i="1" s="1"/>
  <c r="F1700" i="1"/>
  <c r="M1700" i="1" s="1"/>
  <c r="F1699" i="1"/>
  <c r="M1699" i="1" s="1"/>
  <c r="F1698" i="1"/>
  <c r="M1698" i="1" s="1"/>
  <c r="F1697" i="1"/>
  <c r="M1697" i="1" s="1"/>
  <c r="F1696" i="1"/>
  <c r="M1696" i="1" s="1"/>
  <c r="F1695" i="1"/>
  <c r="M1695" i="1" s="1"/>
  <c r="F1694" i="1"/>
  <c r="M1694" i="1" s="1"/>
  <c r="F1693" i="1"/>
  <c r="M1693" i="1" s="1"/>
  <c r="F1692" i="1"/>
  <c r="M1692" i="1" s="1"/>
  <c r="F1691" i="1"/>
  <c r="M1691" i="1" s="1"/>
  <c r="F1690" i="1"/>
  <c r="M1690" i="1" s="1"/>
  <c r="F1689" i="1"/>
  <c r="M1689" i="1" s="1"/>
  <c r="F1688" i="1"/>
  <c r="M1688" i="1" s="1"/>
  <c r="F1687" i="1"/>
  <c r="M1687" i="1" s="1"/>
  <c r="F1686" i="1"/>
  <c r="M1686" i="1" s="1"/>
  <c r="F1685" i="1"/>
  <c r="M1685" i="1" s="1"/>
  <c r="F1684" i="1"/>
  <c r="M1684" i="1" s="1"/>
  <c r="F1683" i="1"/>
  <c r="M1683" i="1" s="1"/>
  <c r="F1682" i="1"/>
  <c r="M1682" i="1" s="1"/>
  <c r="F1681" i="1"/>
  <c r="M1681" i="1" s="1"/>
  <c r="F1680" i="1"/>
  <c r="M1680" i="1" s="1"/>
  <c r="F1679" i="1"/>
  <c r="M1679" i="1" s="1"/>
  <c r="F1678" i="1"/>
  <c r="M1678" i="1" s="1"/>
  <c r="F1677" i="1"/>
  <c r="M1677" i="1" s="1"/>
  <c r="F1676" i="1"/>
  <c r="M1676" i="1" s="1"/>
  <c r="F1675" i="1"/>
  <c r="M1675" i="1" s="1"/>
  <c r="F1674" i="1"/>
  <c r="M1674" i="1" s="1"/>
  <c r="F1673" i="1"/>
  <c r="M1673" i="1" s="1"/>
  <c r="F1672" i="1"/>
  <c r="M1672" i="1" s="1"/>
  <c r="F1671" i="1"/>
  <c r="M1671" i="1" s="1"/>
  <c r="F1670" i="1"/>
  <c r="M1670" i="1" s="1"/>
  <c r="F1669" i="1"/>
  <c r="M1669" i="1" s="1"/>
  <c r="F1668" i="1"/>
  <c r="M1668" i="1" s="1"/>
  <c r="F1667" i="1"/>
  <c r="M1667" i="1" s="1"/>
  <c r="F1666" i="1"/>
  <c r="M1666" i="1" s="1"/>
  <c r="F1665" i="1"/>
  <c r="M1665" i="1" s="1"/>
  <c r="F1664" i="1"/>
  <c r="M1664" i="1" s="1"/>
  <c r="F1663" i="1"/>
  <c r="M1663" i="1" s="1"/>
  <c r="F1662" i="1"/>
  <c r="M1662" i="1" s="1"/>
  <c r="F1661" i="1"/>
  <c r="M1661" i="1" s="1"/>
  <c r="F1660" i="1"/>
  <c r="M1660" i="1" s="1"/>
  <c r="F1659" i="1"/>
  <c r="M1659" i="1" s="1"/>
  <c r="F1658" i="1"/>
  <c r="M1658" i="1" s="1"/>
  <c r="F1657" i="1"/>
  <c r="M1657" i="1" s="1"/>
  <c r="F1656" i="1"/>
  <c r="M1656" i="1" s="1"/>
  <c r="F1655" i="1"/>
  <c r="M1655" i="1" s="1"/>
  <c r="F1654" i="1"/>
  <c r="M1654" i="1" s="1"/>
  <c r="F1653" i="1"/>
  <c r="M1653" i="1" s="1"/>
  <c r="F1652" i="1"/>
  <c r="M1652" i="1" s="1"/>
  <c r="F1651" i="1"/>
  <c r="M1651" i="1" s="1"/>
  <c r="F1650" i="1"/>
  <c r="M1650" i="1" s="1"/>
  <c r="F1649" i="1"/>
  <c r="M1649" i="1" s="1"/>
  <c r="F1648" i="1"/>
  <c r="M1648" i="1" s="1"/>
  <c r="F1647" i="1"/>
  <c r="M1647" i="1" s="1"/>
  <c r="F1646" i="1"/>
  <c r="M1646" i="1" s="1"/>
  <c r="F1645" i="1"/>
  <c r="M1645" i="1" s="1"/>
  <c r="F1644" i="1"/>
  <c r="M1644" i="1" s="1"/>
  <c r="F1643" i="1"/>
  <c r="M1643" i="1" s="1"/>
  <c r="F1642" i="1"/>
  <c r="M1642" i="1" s="1"/>
  <c r="F1641" i="1"/>
  <c r="M1641" i="1" s="1"/>
  <c r="F1640" i="1"/>
  <c r="M1640" i="1" s="1"/>
  <c r="F1639" i="1"/>
  <c r="M1639" i="1" s="1"/>
  <c r="F1638" i="1"/>
  <c r="M1638" i="1" s="1"/>
  <c r="F1637" i="1"/>
  <c r="M1637" i="1" s="1"/>
  <c r="F1636" i="1"/>
  <c r="M1636" i="1" s="1"/>
  <c r="F1635" i="1"/>
  <c r="M1635" i="1" s="1"/>
  <c r="F1634" i="1"/>
  <c r="M1634" i="1" s="1"/>
  <c r="F1633" i="1"/>
  <c r="M1633" i="1" s="1"/>
  <c r="F1632" i="1"/>
  <c r="M1632" i="1" s="1"/>
  <c r="F1631" i="1"/>
  <c r="M1631" i="1" s="1"/>
  <c r="F1630" i="1"/>
  <c r="M1630" i="1" s="1"/>
  <c r="F1629" i="1"/>
  <c r="M1629" i="1" s="1"/>
  <c r="F1628" i="1"/>
  <c r="M1628" i="1" s="1"/>
  <c r="F1627" i="1"/>
  <c r="M1627" i="1" s="1"/>
  <c r="F1626" i="1"/>
  <c r="M1626" i="1" s="1"/>
  <c r="F1625" i="1"/>
  <c r="M1625" i="1" s="1"/>
  <c r="F1624" i="1"/>
  <c r="M1624" i="1" s="1"/>
  <c r="F1623" i="1"/>
  <c r="M1623" i="1" s="1"/>
  <c r="F1622" i="1"/>
  <c r="M1622" i="1" s="1"/>
  <c r="F1621" i="1"/>
  <c r="M1621" i="1" s="1"/>
  <c r="F1620" i="1"/>
  <c r="M1620" i="1" s="1"/>
  <c r="F1619" i="1"/>
  <c r="M1619" i="1" s="1"/>
  <c r="F1618" i="1"/>
  <c r="M1618" i="1" s="1"/>
  <c r="F1617" i="1"/>
  <c r="M1617" i="1" s="1"/>
  <c r="F1616" i="1"/>
  <c r="M1616" i="1" s="1"/>
  <c r="F1615" i="1"/>
  <c r="M1615" i="1" s="1"/>
  <c r="F1614" i="1"/>
  <c r="M1614" i="1" s="1"/>
  <c r="F1613" i="1"/>
  <c r="M1613" i="1" s="1"/>
  <c r="F1612" i="1"/>
  <c r="M1612" i="1" s="1"/>
  <c r="F1611" i="1"/>
  <c r="M1611" i="1" s="1"/>
  <c r="F1610" i="1"/>
  <c r="M1610" i="1" s="1"/>
  <c r="F1609" i="1"/>
  <c r="M1609" i="1" s="1"/>
  <c r="F1608" i="1"/>
  <c r="M1608" i="1" s="1"/>
  <c r="F1607" i="1"/>
  <c r="M1607" i="1" s="1"/>
  <c r="F1606" i="1"/>
  <c r="M1606" i="1" s="1"/>
  <c r="F1605" i="1"/>
  <c r="M1605" i="1" s="1"/>
  <c r="F1604" i="1"/>
  <c r="M1604" i="1" s="1"/>
  <c r="F1603" i="1"/>
  <c r="M1603" i="1" s="1"/>
  <c r="F1602" i="1"/>
  <c r="M1602" i="1" s="1"/>
  <c r="F1601" i="1"/>
  <c r="M1601" i="1" s="1"/>
  <c r="F1600" i="1"/>
  <c r="M1600" i="1" s="1"/>
  <c r="F1599" i="1"/>
  <c r="M1599" i="1" s="1"/>
  <c r="F1598" i="1"/>
  <c r="M1598" i="1" s="1"/>
  <c r="F1597" i="1"/>
  <c r="M1597" i="1" s="1"/>
  <c r="F1596" i="1"/>
  <c r="M1596" i="1" s="1"/>
  <c r="F1595" i="1"/>
  <c r="M1595" i="1" s="1"/>
  <c r="F1594" i="1"/>
  <c r="M1594" i="1" s="1"/>
  <c r="F1593" i="1"/>
  <c r="M1593" i="1" s="1"/>
  <c r="F1592" i="1"/>
  <c r="M1592" i="1" s="1"/>
  <c r="F1591" i="1"/>
  <c r="M1591" i="1" s="1"/>
  <c r="F1590" i="1"/>
  <c r="M1590" i="1" s="1"/>
  <c r="F1589" i="1"/>
  <c r="M1589" i="1" s="1"/>
  <c r="F1588" i="1"/>
  <c r="M1588" i="1" s="1"/>
  <c r="F1587" i="1"/>
  <c r="M1587" i="1" s="1"/>
  <c r="F1586" i="1"/>
  <c r="M1586" i="1" s="1"/>
  <c r="F1585" i="1"/>
  <c r="M1585" i="1" s="1"/>
  <c r="F1584" i="1"/>
  <c r="M1584" i="1" s="1"/>
  <c r="F1583" i="1"/>
  <c r="M1583" i="1" s="1"/>
  <c r="F1582" i="1"/>
  <c r="M1582" i="1" s="1"/>
  <c r="F1581" i="1"/>
  <c r="M1581" i="1" s="1"/>
  <c r="F1580" i="1"/>
  <c r="M1580" i="1" s="1"/>
  <c r="F1579" i="1"/>
  <c r="M1579" i="1" s="1"/>
  <c r="F1578" i="1"/>
  <c r="M1578" i="1" s="1"/>
  <c r="F1577" i="1"/>
  <c r="M1577" i="1" s="1"/>
  <c r="F1576" i="1"/>
  <c r="M1576" i="1" s="1"/>
  <c r="F1575" i="1"/>
  <c r="M1575" i="1" s="1"/>
  <c r="F1574" i="1"/>
  <c r="M1574" i="1" s="1"/>
  <c r="F1573" i="1"/>
  <c r="M1573" i="1" s="1"/>
  <c r="F1572" i="1"/>
  <c r="M1572" i="1" s="1"/>
  <c r="F1571" i="1"/>
  <c r="M1571" i="1" s="1"/>
  <c r="F1570" i="1"/>
  <c r="M1570" i="1" s="1"/>
  <c r="F1569" i="1"/>
  <c r="M1569" i="1" s="1"/>
  <c r="F1568" i="1"/>
  <c r="M1568" i="1" s="1"/>
  <c r="F1567" i="1"/>
  <c r="M1567" i="1" s="1"/>
  <c r="F1566" i="1"/>
  <c r="M1566" i="1" s="1"/>
  <c r="F1565" i="1"/>
  <c r="M1565" i="1" s="1"/>
  <c r="F1564" i="1"/>
  <c r="M1564" i="1" s="1"/>
  <c r="F1563" i="1"/>
  <c r="M1563" i="1" s="1"/>
  <c r="F1562" i="1"/>
  <c r="M1562" i="1" s="1"/>
  <c r="F1561" i="1"/>
  <c r="M1561" i="1" s="1"/>
  <c r="F1560" i="1"/>
  <c r="M1560" i="1" s="1"/>
  <c r="F1559" i="1"/>
  <c r="M1559" i="1" s="1"/>
  <c r="F1558" i="1"/>
  <c r="M1558" i="1" s="1"/>
  <c r="F1557" i="1"/>
  <c r="M1557" i="1" s="1"/>
  <c r="F1556" i="1"/>
  <c r="M1556" i="1" s="1"/>
  <c r="F1555" i="1"/>
  <c r="M1555" i="1" s="1"/>
  <c r="F1554" i="1"/>
  <c r="M1554" i="1" s="1"/>
  <c r="F1553" i="1"/>
  <c r="M1553" i="1" s="1"/>
  <c r="F1552" i="1"/>
  <c r="M1552" i="1" s="1"/>
  <c r="F1551" i="1"/>
  <c r="M1551" i="1" s="1"/>
  <c r="F1550" i="1"/>
  <c r="M1550" i="1" s="1"/>
  <c r="F1549" i="1"/>
  <c r="M1549" i="1" s="1"/>
  <c r="F1548" i="1"/>
  <c r="M1548" i="1" s="1"/>
  <c r="F1547" i="1"/>
  <c r="M1547" i="1" s="1"/>
  <c r="F1546" i="1"/>
  <c r="M1546" i="1" s="1"/>
  <c r="F1545" i="1"/>
  <c r="M1545" i="1" s="1"/>
  <c r="F1544" i="1"/>
  <c r="M1544" i="1" s="1"/>
  <c r="F1543" i="1"/>
  <c r="M1543" i="1" s="1"/>
  <c r="F1542" i="1"/>
  <c r="M1542" i="1" s="1"/>
  <c r="F1541" i="1"/>
  <c r="M1541" i="1" s="1"/>
  <c r="F1540" i="1"/>
  <c r="M1540" i="1" s="1"/>
  <c r="F1539" i="1"/>
  <c r="M1539" i="1" s="1"/>
  <c r="F1538" i="1"/>
  <c r="M1538" i="1" s="1"/>
  <c r="F1537" i="1"/>
  <c r="M1537" i="1" s="1"/>
  <c r="F1536" i="1"/>
  <c r="M1536" i="1" s="1"/>
  <c r="F1535" i="1"/>
  <c r="M1535" i="1" s="1"/>
  <c r="F1534" i="1"/>
  <c r="M1534" i="1" s="1"/>
  <c r="F1533" i="1"/>
  <c r="M1533" i="1" s="1"/>
  <c r="F1532" i="1"/>
  <c r="M1532" i="1" s="1"/>
  <c r="F1531" i="1"/>
  <c r="M1531" i="1" s="1"/>
  <c r="F1530" i="1"/>
  <c r="M1530" i="1" s="1"/>
  <c r="F1529" i="1"/>
  <c r="M1529" i="1" s="1"/>
  <c r="F1528" i="1"/>
  <c r="M1528" i="1" s="1"/>
  <c r="F1527" i="1"/>
  <c r="M1527" i="1" s="1"/>
  <c r="F1526" i="1"/>
  <c r="M1526" i="1" s="1"/>
  <c r="F1525" i="1"/>
  <c r="M1525" i="1" s="1"/>
  <c r="F1524" i="1"/>
  <c r="M1524" i="1" s="1"/>
  <c r="F1523" i="1"/>
  <c r="M1523" i="1" s="1"/>
  <c r="F1522" i="1"/>
  <c r="M1522" i="1" s="1"/>
  <c r="F1521" i="1"/>
  <c r="M1521" i="1" s="1"/>
  <c r="F1520" i="1"/>
  <c r="M1520" i="1" s="1"/>
  <c r="F1519" i="1"/>
  <c r="M1519" i="1" s="1"/>
  <c r="F1518" i="1"/>
  <c r="M1518" i="1" s="1"/>
  <c r="F1517" i="1"/>
  <c r="M1517" i="1" s="1"/>
  <c r="F1516" i="1"/>
  <c r="M1516" i="1" s="1"/>
  <c r="F1515" i="1"/>
  <c r="M1515" i="1" s="1"/>
  <c r="F1514" i="1"/>
  <c r="M1514" i="1" s="1"/>
  <c r="F1513" i="1"/>
  <c r="M1513" i="1" s="1"/>
  <c r="F1512" i="1"/>
  <c r="M1512" i="1" s="1"/>
  <c r="F1511" i="1"/>
  <c r="M1511" i="1" s="1"/>
  <c r="F1510" i="1"/>
  <c r="M1510" i="1" s="1"/>
  <c r="F1509" i="1"/>
  <c r="M1509" i="1" s="1"/>
  <c r="F1508" i="1"/>
  <c r="M1508" i="1" s="1"/>
  <c r="F1507" i="1"/>
  <c r="M1507" i="1" s="1"/>
  <c r="F1506" i="1"/>
  <c r="M1506" i="1" s="1"/>
  <c r="F1505" i="1"/>
  <c r="M1505" i="1" s="1"/>
  <c r="F1504" i="1"/>
  <c r="M1504" i="1" s="1"/>
  <c r="F1503" i="1"/>
  <c r="M1503" i="1" s="1"/>
  <c r="F1502" i="1"/>
  <c r="M1502" i="1" s="1"/>
  <c r="F1501" i="1"/>
  <c r="M1501" i="1" s="1"/>
  <c r="F1500" i="1"/>
  <c r="M1500" i="1" s="1"/>
  <c r="F1499" i="1"/>
  <c r="M1499" i="1" s="1"/>
  <c r="F1498" i="1"/>
  <c r="M1498" i="1" s="1"/>
  <c r="F1497" i="1"/>
  <c r="M1497" i="1" s="1"/>
  <c r="F1496" i="1"/>
  <c r="M1496" i="1" s="1"/>
  <c r="F1495" i="1"/>
  <c r="M1495" i="1" s="1"/>
  <c r="F1494" i="1"/>
  <c r="M1494" i="1" s="1"/>
  <c r="F1493" i="1"/>
  <c r="M1493" i="1" s="1"/>
  <c r="F1492" i="1"/>
  <c r="M1492" i="1" s="1"/>
  <c r="F1491" i="1"/>
  <c r="M1491" i="1" s="1"/>
  <c r="F1490" i="1"/>
  <c r="M1490" i="1" s="1"/>
  <c r="F1489" i="1"/>
  <c r="M1489" i="1" s="1"/>
  <c r="F1488" i="1"/>
  <c r="M1488" i="1" s="1"/>
  <c r="F1487" i="1"/>
  <c r="M1487" i="1" s="1"/>
  <c r="F1486" i="1"/>
  <c r="M1486" i="1" s="1"/>
  <c r="F1485" i="1"/>
  <c r="M1485" i="1" s="1"/>
  <c r="F1484" i="1"/>
  <c r="M1484" i="1" s="1"/>
  <c r="F1483" i="1"/>
  <c r="M1483" i="1" s="1"/>
  <c r="F1482" i="1"/>
  <c r="M1482" i="1" s="1"/>
  <c r="F1481" i="1"/>
  <c r="M1481" i="1" s="1"/>
  <c r="F1480" i="1"/>
  <c r="M1480" i="1" s="1"/>
  <c r="F1479" i="1"/>
  <c r="M1479" i="1" s="1"/>
  <c r="F1478" i="1"/>
  <c r="M1478" i="1" s="1"/>
  <c r="F1477" i="1"/>
  <c r="M1477" i="1" s="1"/>
  <c r="F1476" i="1"/>
  <c r="M1476" i="1" s="1"/>
  <c r="F1475" i="1"/>
  <c r="M1475" i="1" s="1"/>
  <c r="F1474" i="1"/>
  <c r="M1474" i="1" s="1"/>
  <c r="F1473" i="1"/>
  <c r="M1473" i="1" s="1"/>
  <c r="F1472" i="1"/>
  <c r="M1472" i="1" s="1"/>
  <c r="F1471" i="1"/>
  <c r="M1471" i="1" s="1"/>
  <c r="F1470" i="1"/>
  <c r="M1470" i="1" s="1"/>
  <c r="F1469" i="1"/>
  <c r="M1469" i="1" s="1"/>
  <c r="F1468" i="1"/>
  <c r="M1468" i="1" s="1"/>
  <c r="F1467" i="1"/>
  <c r="M1467" i="1" s="1"/>
  <c r="F1466" i="1"/>
  <c r="M1466" i="1" s="1"/>
  <c r="F1465" i="1"/>
  <c r="M1465" i="1" s="1"/>
  <c r="F1464" i="1"/>
  <c r="M1464" i="1" s="1"/>
  <c r="M1463" i="1"/>
  <c r="F1463" i="1"/>
  <c r="F1462" i="1"/>
  <c r="M1462" i="1" s="1"/>
  <c r="F1461" i="1"/>
  <c r="M1461" i="1" s="1"/>
  <c r="F1460" i="1"/>
  <c r="M1460" i="1" s="1"/>
  <c r="F1459" i="1"/>
  <c r="M1459" i="1" s="1"/>
  <c r="F1458" i="1"/>
  <c r="M1458" i="1" s="1"/>
  <c r="F1457" i="1"/>
  <c r="M1457" i="1" s="1"/>
  <c r="F1456" i="1"/>
  <c r="M1456" i="1" s="1"/>
  <c r="F1455" i="1"/>
  <c r="M1455" i="1" s="1"/>
  <c r="F1454" i="1"/>
  <c r="M1454" i="1" s="1"/>
  <c r="F1453" i="1"/>
  <c r="M1453" i="1" s="1"/>
  <c r="F1452" i="1"/>
  <c r="M1452" i="1" s="1"/>
  <c r="F1451" i="1"/>
  <c r="M1451" i="1" s="1"/>
  <c r="F1450" i="1"/>
  <c r="M1450" i="1" s="1"/>
  <c r="F1449" i="1"/>
  <c r="M1449" i="1" s="1"/>
  <c r="F1448" i="1"/>
  <c r="M1448" i="1" s="1"/>
  <c r="F1447" i="1"/>
  <c r="M1447" i="1" s="1"/>
  <c r="F1446" i="1"/>
  <c r="M1446" i="1" s="1"/>
  <c r="F1445" i="1"/>
  <c r="M1445" i="1" s="1"/>
  <c r="F1444" i="1"/>
  <c r="M1444" i="1" s="1"/>
  <c r="F1443" i="1"/>
  <c r="M1443" i="1" s="1"/>
  <c r="F1442" i="1"/>
  <c r="M1442" i="1" s="1"/>
  <c r="F1441" i="1"/>
  <c r="M1441" i="1" s="1"/>
  <c r="F1440" i="1"/>
  <c r="M1440" i="1" s="1"/>
  <c r="F1439" i="1"/>
  <c r="M1439" i="1" s="1"/>
  <c r="F1438" i="1"/>
  <c r="M1438" i="1" s="1"/>
  <c r="F1437" i="1"/>
  <c r="M1437" i="1" s="1"/>
  <c r="F1436" i="1"/>
  <c r="M1436" i="1" s="1"/>
  <c r="F1435" i="1"/>
  <c r="M1435" i="1" s="1"/>
  <c r="F1434" i="1"/>
  <c r="M1434" i="1" s="1"/>
  <c r="F1433" i="1"/>
  <c r="M1433" i="1" s="1"/>
  <c r="F1432" i="1"/>
  <c r="M1432" i="1" s="1"/>
  <c r="F1431" i="1"/>
  <c r="M1431" i="1" s="1"/>
  <c r="F1430" i="1"/>
  <c r="M1430" i="1" s="1"/>
  <c r="F1429" i="1"/>
  <c r="M1429" i="1" s="1"/>
  <c r="F1428" i="1"/>
  <c r="M1428" i="1" s="1"/>
  <c r="F1427" i="1"/>
  <c r="M1427" i="1" s="1"/>
  <c r="F1426" i="1"/>
  <c r="M1426" i="1" s="1"/>
  <c r="F1425" i="1"/>
  <c r="M1425" i="1" s="1"/>
  <c r="F1424" i="1"/>
  <c r="M1424" i="1" s="1"/>
  <c r="F1423" i="1"/>
  <c r="M1423" i="1" s="1"/>
  <c r="F1422" i="1"/>
  <c r="M1422" i="1" s="1"/>
  <c r="F1421" i="1"/>
  <c r="M1421" i="1" s="1"/>
  <c r="F1420" i="1"/>
  <c r="M1420" i="1" s="1"/>
  <c r="F1419" i="1"/>
  <c r="M1419" i="1" s="1"/>
  <c r="F1418" i="1"/>
  <c r="M1418" i="1" s="1"/>
  <c r="F1417" i="1"/>
  <c r="M1417" i="1" s="1"/>
  <c r="F1416" i="1"/>
  <c r="M1416" i="1" s="1"/>
  <c r="F1415" i="1"/>
  <c r="M1415" i="1" s="1"/>
  <c r="F1414" i="1"/>
  <c r="M1414" i="1" s="1"/>
  <c r="F1413" i="1"/>
  <c r="M1413" i="1" s="1"/>
  <c r="F1412" i="1"/>
  <c r="M1412" i="1" s="1"/>
  <c r="F1411" i="1"/>
  <c r="M1411" i="1" s="1"/>
  <c r="F1410" i="1"/>
  <c r="M1410" i="1" s="1"/>
  <c r="F1409" i="1"/>
  <c r="M1409" i="1" s="1"/>
  <c r="F1408" i="1"/>
  <c r="M1408" i="1" s="1"/>
  <c r="F1407" i="1"/>
  <c r="M1407" i="1" s="1"/>
  <c r="F1406" i="1"/>
  <c r="M1406" i="1" s="1"/>
  <c r="F1405" i="1"/>
  <c r="M1405" i="1" s="1"/>
  <c r="F1404" i="1"/>
  <c r="M1404" i="1" s="1"/>
  <c r="F1403" i="1"/>
  <c r="M1403" i="1" s="1"/>
  <c r="F1402" i="1"/>
  <c r="M1402" i="1" s="1"/>
  <c r="F1401" i="1"/>
  <c r="M1401" i="1" s="1"/>
  <c r="F1400" i="1"/>
  <c r="M1400" i="1" s="1"/>
  <c r="F1399" i="1"/>
  <c r="M1399" i="1" s="1"/>
  <c r="F1398" i="1"/>
  <c r="M1398" i="1" s="1"/>
  <c r="F1397" i="1"/>
  <c r="M1397" i="1" s="1"/>
  <c r="F1396" i="1"/>
  <c r="M1396" i="1" s="1"/>
  <c r="F1395" i="1"/>
  <c r="M1395" i="1" s="1"/>
  <c r="F1394" i="1"/>
  <c r="M1394" i="1" s="1"/>
  <c r="F1393" i="1"/>
  <c r="M1393" i="1" s="1"/>
  <c r="F1392" i="1"/>
  <c r="M1392" i="1" s="1"/>
  <c r="F1391" i="1"/>
  <c r="M1391" i="1" s="1"/>
  <c r="F1390" i="1"/>
  <c r="M1390" i="1" s="1"/>
  <c r="F1389" i="1"/>
  <c r="M1389" i="1" s="1"/>
  <c r="F1388" i="1"/>
  <c r="M1388" i="1" s="1"/>
  <c r="F1387" i="1"/>
  <c r="M1387" i="1" s="1"/>
  <c r="F1386" i="1"/>
  <c r="M1386" i="1" s="1"/>
  <c r="F1385" i="1"/>
  <c r="M1385" i="1" s="1"/>
  <c r="F1384" i="1"/>
  <c r="M1384" i="1" s="1"/>
  <c r="F1383" i="1"/>
  <c r="M1383" i="1" s="1"/>
  <c r="F1382" i="1"/>
  <c r="M1382" i="1" s="1"/>
  <c r="F1381" i="1"/>
  <c r="M1381" i="1" s="1"/>
  <c r="F1380" i="1"/>
  <c r="M1380" i="1" s="1"/>
  <c r="F1379" i="1"/>
  <c r="M1379" i="1" s="1"/>
  <c r="F1378" i="1"/>
  <c r="M1378" i="1" s="1"/>
  <c r="F1377" i="1"/>
  <c r="M1377" i="1" s="1"/>
  <c r="F1376" i="1"/>
  <c r="M1376" i="1" s="1"/>
  <c r="F1375" i="1"/>
  <c r="M1375" i="1" s="1"/>
  <c r="F1374" i="1"/>
  <c r="M1374" i="1" s="1"/>
  <c r="F1373" i="1"/>
  <c r="M1373" i="1" s="1"/>
  <c r="F1372" i="1"/>
  <c r="M1372" i="1" s="1"/>
  <c r="F1371" i="1"/>
  <c r="M1371" i="1" s="1"/>
  <c r="F1370" i="1"/>
  <c r="M1370" i="1" s="1"/>
  <c r="F1369" i="1"/>
  <c r="M1369" i="1" s="1"/>
  <c r="F1368" i="1"/>
  <c r="M1368" i="1" s="1"/>
  <c r="F1367" i="1"/>
  <c r="M1367" i="1" s="1"/>
  <c r="F1366" i="1"/>
  <c r="M1366" i="1" s="1"/>
  <c r="F1365" i="1"/>
  <c r="M1365" i="1" s="1"/>
  <c r="F1364" i="1"/>
  <c r="M1364" i="1" s="1"/>
  <c r="F1363" i="1"/>
  <c r="M1363" i="1" s="1"/>
  <c r="F1362" i="1"/>
  <c r="M1362" i="1" s="1"/>
  <c r="F1361" i="1"/>
  <c r="M1361" i="1" s="1"/>
  <c r="F1360" i="1"/>
  <c r="M1360" i="1" s="1"/>
  <c r="F1359" i="1"/>
  <c r="M1359" i="1" s="1"/>
  <c r="F1358" i="1"/>
  <c r="M1358" i="1" s="1"/>
  <c r="F1357" i="1"/>
  <c r="M1357" i="1" s="1"/>
  <c r="F1356" i="1"/>
  <c r="M1356" i="1" s="1"/>
  <c r="F1355" i="1"/>
  <c r="M1355" i="1" s="1"/>
  <c r="F1354" i="1"/>
  <c r="M1354" i="1" s="1"/>
  <c r="F1353" i="1"/>
  <c r="M1353" i="1" s="1"/>
  <c r="F1352" i="1"/>
  <c r="M1352" i="1" s="1"/>
  <c r="F1351" i="1"/>
  <c r="M1351" i="1" s="1"/>
  <c r="F1350" i="1"/>
  <c r="M1350" i="1" s="1"/>
  <c r="F1349" i="1"/>
  <c r="M1349" i="1" s="1"/>
  <c r="F1348" i="1"/>
  <c r="M1348" i="1" s="1"/>
  <c r="F1347" i="1"/>
  <c r="M1347" i="1" s="1"/>
  <c r="F1346" i="1"/>
  <c r="M1346" i="1" s="1"/>
  <c r="F1345" i="1"/>
  <c r="M1345" i="1" s="1"/>
  <c r="F1344" i="1"/>
  <c r="M1344" i="1" s="1"/>
  <c r="F1343" i="1"/>
  <c r="M1343" i="1" s="1"/>
  <c r="F1342" i="1"/>
  <c r="M1342" i="1" s="1"/>
  <c r="F1341" i="1"/>
  <c r="M1341" i="1" s="1"/>
  <c r="F1340" i="1"/>
  <c r="M1340" i="1" s="1"/>
  <c r="F1339" i="1"/>
  <c r="M1339" i="1" s="1"/>
  <c r="F1338" i="1"/>
  <c r="M1338" i="1" s="1"/>
  <c r="F1337" i="1"/>
  <c r="M1337" i="1" s="1"/>
  <c r="F1336" i="1"/>
  <c r="M1336" i="1" s="1"/>
  <c r="F1335" i="1"/>
  <c r="M1335" i="1" s="1"/>
  <c r="F1334" i="1"/>
  <c r="M1334" i="1" s="1"/>
  <c r="F1333" i="1"/>
  <c r="M1333" i="1" s="1"/>
  <c r="F1332" i="1"/>
  <c r="M1332" i="1" s="1"/>
  <c r="F1331" i="1"/>
  <c r="M1331" i="1" s="1"/>
  <c r="F1330" i="1"/>
  <c r="M1330" i="1" s="1"/>
  <c r="F1329" i="1"/>
  <c r="M1329" i="1" s="1"/>
  <c r="F1328" i="1"/>
  <c r="M1328" i="1" s="1"/>
  <c r="F1327" i="1"/>
  <c r="M1327" i="1" s="1"/>
  <c r="F1326" i="1"/>
  <c r="M1326" i="1" s="1"/>
  <c r="F1325" i="1"/>
  <c r="M1325" i="1" s="1"/>
  <c r="F1324" i="1"/>
  <c r="M1324" i="1" s="1"/>
  <c r="F1323" i="1"/>
  <c r="M1323" i="1" s="1"/>
  <c r="F1322" i="1"/>
  <c r="M1322" i="1" s="1"/>
  <c r="F1321" i="1"/>
  <c r="M1321" i="1" s="1"/>
  <c r="F1320" i="1"/>
  <c r="M1320" i="1" s="1"/>
  <c r="F1319" i="1"/>
  <c r="M1319" i="1" s="1"/>
  <c r="F1318" i="1"/>
  <c r="M1318" i="1" s="1"/>
  <c r="F1317" i="1"/>
  <c r="M1317" i="1" s="1"/>
  <c r="F1316" i="1"/>
  <c r="M1316" i="1" s="1"/>
  <c r="F1315" i="1"/>
  <c r="M1315" i="1" s="1"/>
  <c r="F1314" i="1"/>
  <c r="M1314" i="1" s="1"/>
  <c r="F1313" i="1"/>
  <c r="M1313" i="1" s="1"/>
  <c r="F1312" i="1"/>
  <c r="M1312" i="1" s="1"/>
  <c r="F1311" i="1"/>
  <c r="M1311" i="1" s="1"/>
  <c r="F1310" i="1"/>
  <c r="M1310" i="1" s="1"/>
  <c r="F1309" i="1"/>
  <c r="M1309" i="1" s="1"/>
  <c r="F1308" i="1"/>
  <c r="M1308" i="1" s="1"/>
  <c r="F1307" i="1"/>
  <c r="M1307" i="1" s="1"/>
  <c r="F1306" i="1"/>
  <c r="M1306" i="1" s="1"/>
  <c r="F1305" i="1"/>
  <c r="M1305" i="1" s="1"/>
  <c r="F1304" i="1"/>
  <c r="M1304" i="1" s="1"/>
  <c r="F1303" i="1"/>
  <c r="M1303" i="1" s="1"/>
  <c r="F1302" i="1"/>
  <c r="M1302" i="1" s="1"/>
  <c r="F1301" i="1"/>
  <c r="M1301" i="1" s="1"/>
  <c r="F1300" i="1"/>
  <c r="M1300" i="1" s="1"/>
  <c r="F1299" i="1"/>
  <c r="M1299" i="1" s="1"/>
  <c r="F1298" i="1"/>
  <c r="M1298" i="1" s="1"/>
  <c r="F1297" i="1"/>
  <c r="M1297" i="1" s="1"/>
  <c r="F1296" i="1"/>
  <c r="M1296" i="1" s="1"/>
  <c r="F1295" i="1"/>
  <c r="M1295" i="1" s="1"/>
  <c r="F1294" i="1"/>
  <c r="M1294" i="1" s="1"/>
  <c r="F1293" i="1"/>
  <c r="M1293" i="1" s="1"/>
  <c r="F1292" i="1"/>
  <c r="M1292" i="1" s="1"/>
  <c r="F1291" i="1"/>
  <c r="M1291" i="1" s="1"/>
  <c r="F1290" i="1"/>
  <c r="M1290" i="1" s="1"/>
  <c r="F1289" i="1"/>
  <c r="M1289" i="1" s="1"/>
  <c r="F1288" i="1"/>
  <c r="M1288" i="1" s="1"/>
  <c r="F1287" i="1"/>
  <c r="M1287" i="1" s="1"/>
  <c r="F1286" i="1"/>
  <c r="M1286" i="1" s="1"/>
  <c r="F1285" i="1"/>
  <c r="M1285" i="1" s="1"/>
  <c r="F1284" i="1"/>
  <c r="M1284" i="1" s="1"/>
  <c r="F1283" i="1"/>
  <c r="M1283" i="1" s="1"/>
  <c r="F1282" i="1"/>
  <c r="M1282" i="1" s="1"/>
  <c r="F1281" i="1"/>
  <c r="M1281" i="1" s="1"/>
  <c r="F1280" i="1"/>
  <c r="M1280" i="1" s="1"/>
  <c r="F1279" i="1"/>
  <c r="M1279" i="1" s="1"/>
  <c r="F1278" i="1"/>
  <c r="M1278" i="1" s="1"/>
  <c r="F1277" i="1"/>
  <c r="M1277" i="1" s="1"/>
  <c r="F1276" i="1"/>
  <c r="M1276" i="1" s="1"/>
  <c r="F1275" i="1"/>
  <c r="M1275" i="1" s="1"/>
  <c r="F1274" i="1"/>
  <c r="M1274" i="1" s="1"/>
  <c r="F1273" i="1"/>
  <c r="M1273" i="1" s="1"/>
  <c r="F1272" i="1"/>
  <c r="M1272" i="1" s="1"/>
  <c r="F1271" i="1"/>
  <c r="M1271" i="1" s="1"/>
  <c r="F1270" i="1"/>
  <c r="M1270" i="1" s="1"/>
  <c r="F1269" i="1"/>
  <c r="M1269" i="1" s="1"/>
  <c r="F1268" i="1"/>
  <c r="M1268" i="1" s="1"/>
  <c r="F1267" i="1"/>
  <c r="M1267" i="1" s="1"/>
  <c r="F1266" i="1"/>
  <c r="M1266" i="1" s="1"/>
  <c r="F1265" i="1"/>
  <c r="M1265" i="1" s="1"/>
  <c r="F1264" i="1"/>
  <c r="M1264" i="1" s="1"/>
  <c r="F1263" i="1"/>
  <c r="M1263" i="1" s="1"/>
  <c r="F1262" i="1"/>
  <c r="M1262" i="1" s="1"/>
  <c r="F1261" i="1"/>
  <c r="M1261" i="1" s="1"/>
  <c r="F1260" i="1"/>
  <c r="M1260" i="1" s="1"/>
  <c r="F1259" i="1"/>
  <c r="M1259" i="1" s="1"/>
  <c r="F1258" i="1"/>
  <c r="M1258" i="1" s="1"/>
  <c r="F1257" i="1"/>
  <c r="M1257" i="1" s="1"/>
  <c r="F1256" i="1"/>
  <c r="M1256" i="1" s="1"/>
  <c r="F1255" i="1"/>
  <c r="M1255" i="1" s="1"/>
  <c r="F1254" i="1"/>
  <c r="M1254" i="1" s="1"/>
  <c r="F1253" i="1"/>
  <c r="M1253" i="1" s="1"/>
  <c r="F1252" i="1"/>
  <c r="M1252" i="1" s="1"/>
  <c r="F1251" i="1"/>
  <c r="M1251" i="1" s="1"/>
  <c r="F1250" i="1"/>
  <c r="M1250" i="1" s="1"/>
  <c r="F1249" i="1"/>
  <c r="M1249" i="1" s="1"/>
  <c r="F1248" i="1"/>
  <c r="M1248" i="1" s="1"/>
  <c r="F1247" i="1"/>
  <c r="M1247" i="1" s="1"/>
  <c r="F1246" i="1"/>
  <c r="M1246" i="1" s="1"/>
  <c r="F1245" i="1"/>
  <c r="M1245" i="1" s="1"/>
  <c r="F1244" i="1"/>
  <c r="M1244" i="1" s="1"/>
  <c r="F1243" i="1"/>
  <c r="M1243" i="1" s="1"/>
  <c r="F1242" i="1"/>
  <c r="M1242" i="1" s="1"/>
  <c r="F1241" i="1"/>
  <c r="M1241" i="1" s="1"/>
  <c r="F1240" i="1"/>
  <c r="M1240" i="1" s="1"/>
  <c r="F1239" i="1"/>
  <c r="M1239" i="1" s="1"/>
  <c r="F1238" i="1"/>
  <c r="M1238" i="1" s="1"/>
  <c r="F1237" i="1"/>
  <c r="M1237" i="1" s="1"/>
  <c r="F1236" i="1"/>
  <c r="M1236" i="1" s="1"/>
  <c r="F1235" i="1"/>
  <c r="M1235" i="1" s="1"/>
  <c r="F1234" i="1"/>
  <c r="M1234" i="1" s="1"/>
  <c r="F1233" i="1"/>
  <c r="M1233" i="1" s="1"/>
  <c r="F1232" i="1"/>
  <c r="M1232" i="1" s="1"/>
  <c r="F1231" i="1"/>
  <c r="M1231" i="1" s="1"/>
  <c r="F1230" i="1"/>
  <c r="M1230" i="1" s="1"/>
  <c r="F1229" i="1"/>
  <c r="M1229" i="1" s="1"/>
  <c r="F1228" i="1"/>
  <c r="M1228" i="1" s="1"/>
  <c r="F1227" i="1"/>
  <c r="M1227" i="1" s="1"/>
  <c r="F1226" i="1"/>
  <c r="M1226" i="1" s="1"/>
  <c r="F1225" i="1"/>
  <c r="M1225" i="1" s="1"/>
  <c r="F1224" i="1"/>
  <c r="M1224" i="1" s="1"/>
  <c r="F1223" i="1"/>
  <c r="M1223" i="1" s="1"/>
  <c r="F1222" i="1"/>
  <c r="M1222" i="1" s="1"/>
  <c r="F1221" i="1"/>
  <c r="M1221" i="1" s="1"/>
  <c r="F1220" i="1"/>
  <c r="M1220" i="1" s="1"/>
  <c r="F1219" i="1"/>
  <c r="M1219" i="1" s="1"/>
  <c r="F1218" i="1"/>
  <c r="M1218" i="1" s="1"/>
  <c r="F1217" i="1"/>
  <c r="M1217" i="1" s="1"/>
  <c r="F1216" i="1"/>
  <c r="M1216" i="1" s="1"/>
  <c r="F1215" i="1"/>
  <c r="M1215" i="1" s="1"/>
  <c r="F1214" i="1"/>
  <c r="M1214" i="1" s="1"/>
  <c r="F1213" i="1"/>
  <c r="M1213" i="1" s="1"/>
  <c r="F1212" i="1"/>
  <c r="M1212" i="1" s="1"/>
  <c r="F1211" i="1"/>
  <c r="M1211" i="1" s="1"/>
  <c r="F1210" i="1"/>
  <c r="M1210" i="1" s="1"/>
  <c r="F1209" i="1"/>
  <c r="M1209" i="1" s="1"/>
  <c r="F1208" i="1"/>
  <c r="M1208" i="1" s="1"/>
  <c r="F1207" i="1"/>
  <c r="M1207" i="1" s="1"/>
  <c r="F1206" i="1"/>
  <c r="M1206" i="1" s="1"/>
  <c r="F1205" i="1"/>
  <c r="M1205" i="1" s="1"/>
  <c r="F1204" i="1"/>
  <c r="M1204" i="1" s="1"/>
  <c r="F1203" i="1"/>
  <c r="M1203" i="1" s="1"/>
  <c r="F1202" i="1"/>
  <c r="M1202" i="1" s="1"/>
  <c r="F1201" i="1"/>
  <c r="M1201" i="1" s="1"/>
  <c r="F1200" i="1"/>
  <c r="M1200" i="1" s="1"/>
  <c r="F1199" i="1"/>
  <c r="M1199" i="1" s="1"/>
  <c r="F1198" i="1"/>
  <c r="M1198" i="1" s="1"/>
  <c r="F1197" i="1"/>
  <c r="M1197" i="1" s="1"/>
  <c r="F1196" i="1"/>
  <c r="M1196" i="1" s="1"/>
  <c r="F1195" i="1"/>
  <c r="M1195" i="1" s="1"/>
  <c r="F1194" i="1"/>
  <c r="M1194" i="1" s="1"/>
  <c r="F1193" i="1"/>
  <c r="M1193" i="1" s="1"/>
  <c r="F1192" i="1"/>
  <c r="M1192" i="1" s="1"/>
  <c r="F1191" i="1"/>
  <c r="M1191" i="1" s="1"/>
  <c r="F1190" i="1"/>
  <c r="M1190" i="1" s="1"/>
  <c r="F1189" i="1"/>
  <c r="M1189" i="1" s="1"/>
  <c r="F1188" i="1"/>
  <c r="M1188" i="1" s="1"/>
  <c r="F1187" i="1"/>
  <c r="M1187" i="1" s="1"/>
  <c r="F1186" i="1"/>
  <c r="M1186" i="1" s="1"/>
  <c r="F1185" i="1"/>
  <c r="M1185" i="1" s="1"/>
  <c r="F1184" i="1"/>
  <c r="M1184" i="1" s="1"/>
  <c r="F1183" i="1"/>
  <c r="M1183" i="1" s="1"/>
  <c r="F1182" i="1"/>
  <c r="M1182" i="1" s="1"/>
  <c r="F1181" i="1"/>
  <c r="M1181" i="1" s="1"/>
  <c r="F1180" i="1"/>
  <c r="M1180" i="1" s="1"/>
  <c r="F1179" i="1"/>
  <c r="M1179" i="1" s="1"/>
  <c r="F1178" i="1"/>
  <c r="M1178" i="1" s="1"/>
  <c r="F1177" i="1"/>
  <c r="M1177" i="1" s="1"/>
  <c r="F1176" i="1"/>
  <c r="M1176" i="1" s="1"/>
  <c r="F1175" i="1"/>
  <c r="M1175" i="1" s="1"/>
  <c r="F1174" i="1"/>
  <c r="M1174" i="1" s="1"/>
  <c r="F1173" i="1"/>
  <c r="M1173" i="1" s="1"/>
  <c r="F1172" i="1"/>
  <c r="M1172" i="1" s="1"/>
  <c r="F1171" i="1"/>
  <c r="M1171" i="1" s="1"/>
  <c r="F1170" i="1"/>
  <c r="M1170" i="1" s="1"/>
  <c r="F1169" i="1"/>
  <c r="M1169" i="1" s="1"/>
  <c r="F1168" i="1"/>
  <c r="M1168" i="1" s="1"/>
  <c r="F1167" i="1"/>
  <c r="M1167" i="1" s="1"/>
  <c r="F1166" i="1"/>
  <c r="M1166" i="1" s="1"/>
  <c r="F1165" i="1"/>
  <c r="M1165" i="1" s="1"/>
  <c r="F1164" i="1"/>
  <c r="M1164" i="1" s="1"/>
  <c r="F1163" i="1"/>
  <c r="M1163" i="1" s="1"/>
  <c r="F1162" i="1"/>
  <c r="M1162" i="1" s="1"/>
  <c r="F1161" i="1"/>
  <c r="M1161" i="1" s="1"/>
  <c r="F1160" i="1"/>
  <c r="M1160" i="1" s="1"/>
  <c r="F1159" i="1"/>
  <c r="M1159" i="1" s="1"/>
  <c r="F1158" i="1"/>
  <c r="M1158" i="1" s="1"/>
  <c r="F1157" i="1"/>
  <c r="M1157" i="1" s="1"/>
  <c r="F1156" i="1"/>
  <c r="M1156" i="1" s="1"/>
  <c r="F1155" i="1"/>
  <c r="M1155" i="1" s="1"/>
  <c r="F1154" i="1"/>
  <c r="M1154" i="1" s="1"/>
  <c r="F1153" i="1"/>
  <c r="M1153" i="1" s="1"/>
  <c r="F1152" i="1"/>
  <c r="M1152" i="1" s="1"/>
  <c r="F1151" i="1"/>
  <c r="M1151" i="1" s="1"/>
  <c r="F1150" i="1"/>
  <c r="M1150" i="1" s="1"/>
  <c r="F1149" i="1"/>
  <c r="M1149" i="1" s="1"/>
  <c r="F1148" i="1"/>
  <c r="M1148" i="1" s="1"/>
  <c r="F1147" i="1"/>
  <c r="M1147" i="1" s="1"/>
  <c r="F1146" i="1"/>
  <c r="M1146" i="1" s="1"/>
  <c r="F1145" i="1"/>
  <c r="M1145" i="1" s="1"/>
  <c r="F1144" i="1"/>
  <c r="M1144" i="1" s="1"/>
  <c r="F1143" i="1"/>
  <c r="M1143" i="1" s="1"/>
  <c r="F1142" i="1"/>
  <c r="M1142" i="1" s="1"/>
  <c r="F1141" i="1"/>
  <c r="M1141" i="1" s="1"/>
  <c r="F1140" i="1"/>
  <c r="M1140" i="1" s="1"/>
  <c r="F1139" i="1"/>
  <c r="M1139" i="1" s="1"/>
  <c r="F1138" i="1"/>
  <c r="M1138" i="1" s="1"/>
  <c r="F1137" i="1"/>
  <c r="M1137" i="1" s="1"/>
  <c r="F1136" i="1"/>
  <c r="M1136" i="1" s="1"/>
  <c r="F1135" i="1"/>
  <c r="M1135" i="1" s="1"/>
  <c r="F1134" i="1"/>
  <c r="M1134" i="1" s="1"/>
  <c r="F1133" i="1"/>
  <c r="M1133" i="1" s="1"/>
  <c r="F1132" i="1"/>
  <c r="M1132" i="1" s="1"/>
  <c r="F1131" i="1"/>
  <c r="M1131" i="1" s="1"/>
  <c r="F1130" i="1"/>
  <c r="M1130" i="1" s="1"/>
  <c r="F1129" i="1"/>
  <c r="M1129" i="1" s="1"/>
  <c r="F1128" i="1"/>
  <c r="M1128" i="1" s="1"/>
  <c r="F1127" i="1"/>
  <c r="M1127" i="1" s="1"/>
  <c r="F1126" i="1"/>
  <c r="M1126" i="1" s="1"/>
  <c r="F1125" i="1"/>
  <c r="M1125" i="1" s="1"/>
  <c r="F1124" i="1"/>
  <c r="M1124" i="1" s="1"/>
  <c r="F1123" i="1"/>
  <c r="M1123" i="1" s="1"/>
  <c r="F1122" i="1"/>
  <c r="M1122" i="1" s="1"/>
  <c r="F1121" i="1"/>
  <c r="M1121" i="1" s="1"/>
  <c r="F1120" i="1"/>
  <c r="M1120" i="1" s="1"/>
  <c r="F1119" i="1"/>
  <c r="M1119" i="1" s="1"/>
  <c r="F1118" i="1"/>
  <c r="M1118" i="1" s="1"/>
  <c r="F1117" i="1"/>
  <c r="M1117" i="1" s="1"/>
  <c r="F1116" i="1"/>
  <c r="M1116" i="1" s="1"/>
  <c r="F1115" i="1"/>
  <c r="M1115" i="1" s="1"/>
  <c r="F1114" i="1"/>
  <c r="M1114" i="1" s="1"/>
  <c r="F1113" i="1"/>
  <c r="M1113" i="1" s="1"/>
  <c r="F1112" i="1"/>
  <c r="M1112" i="1" s="1"/>
  <c r="F1111" i="1"/>
  <c r="M1111" i="1" s="1"/>
  <c r="F1110" i="1"/>
  <c r="M1110" i="1" s="1"/>
  <c r="F1109" i="1"/>
  <c r="M1109" i="1" s="1"/>
  <c r="F1108" i="1"/>
  <c r="M1108" i="1" s="1"/>
  <c r="F1107" i="1"/>
  <c r="M1107" i="1" s="1"/>
  <c r="F1106" i="1"/>
  <c r="M1106" i="1" s="1"/>
  <c r="F1105" i="1"/>
  <c r="M1105" i="1" s="1"/>
  <c r="F1104" i="1"/>
  <c r="M1104" i="1" s="1"/>
  <c r="F1103" i="1"/>
  <c r="M1103" i="1" s="1"/>
  <c r="F1102" i="1"/>
  <c r="M1102" i="1" s="1"/>
  <c r="F1101" i="1"/>
  <c r="M1101" i="1" s="1"/>
  <c r="F1100" i="1"/>
  <c r="M1100" i="1" s="1"/>
  <c r="F1099" i="1"/>
  <c r="M1099" i="1" s="1"/>
  <c r="F1098" i="1"/>
  <c r="M1098" i="1" s="1"/>
  <c r="F1097" i="1"/>
  <c r="M1097" i="1" s="1"/>
  <c r="F1096" i="1"/>
  <c r="M1096" i="1" s="1"/>
  <c r="F1095" i="1"/>
  <c r="M1095" i="1" s="1"/>
  <c r="F1094" i="1"/>
  <c r="M1094" i="1" s="1"/>
  <c r="F1093" i="1"/>
  <c r="M1093" i="1" s="1"/>
  <c r="F1092" i="1"/>
  <c r="M1092" i="1" s="1"/>
  <c r="F1091" i="1"/>
  <c r="M1091" i="1" s="1"/>
  <c r="F1090" i="1"/>
  <c r="M1090" i="1" s="1"/>
  <c r="F1089" i="1"/>
  <c r="M1089" i="1" s="1"/>
  <c r="F1088" i="1"/>
  <c r="M1088" i="1" s="1"/>
  <c r="F1087" i="1"/>
  <c r="M1087" i="1" s="1"/>
  <c r="F1086" i="1"/>
  <c r="M1086" i="1" s="1"/>
  <c r="F1085" i="1"/>
  <c r="M1085" i="1" s="1"/>
  <c r="F1084" i="1"/>
  <c r="M1084" i="1" s="1"/>
  <c r="F1083" i="1"/>
  <c r="M1083" i="1" s="1"/>
  <c r="F1082" i="1"/>
  <c r="M1082" i="1" s="1"/>
  <c r="F1081" i="1"/>
  <c r="M1081" i="1" s="1"/>
  <c r="F1080" i="1"/>
  <c r="M1080" i="1" s="1"/>
  <c r="F1079" i="1"/>
  <c r="M1079" i="1" s="1"/>
  <c r="F1078" i="1"/>
  <c r="M1078" i="1" s="1"/>
  <c r="F1077" i="1"/>
  <c r="M1077" i="1" s="1"/>
  <c r="F1076" i="1"/>
  <c r="M1076" i="1" s="1"/>
  <c r="F1075" i="1"/>
  <c r="M1075" i="1" s="1"/>
  <c r="F1074" i="1"/>
  <c r="M1074" i="1" s="1"/>
  <c r="F1073" i="1"/>
  <c r="M1073" i="1" s="1"/>
  <c r="F1072" i="1"/>
  <c r="M1072" i="1" s="1"/>
  <c r="F1071" i="1"/>
  <c r="M1071" i="1" s="1"/>
  <c r="F1070" i="1"/>
  <c r="M1070" i="1" s="1"/>
  <c r="F1069" i="1"/>
  <c r="M1069" i="1" s="1"/>
  <c r="F1068" i="1"/>
  <c r="M1068" i="1" s="1"/>
  <c r="F1067" i="1"/>
  <c r="M1067" i="1" s="1"/>
  <c r="F1066" i="1"/>
  <c r="M1066" i="1" s="1"/>
  <c r="F1065" i="1"/>
  <c r="M1065" i="1" s="1"/>
  <c r="F1064" i="1"/>
  <c r="M1064" i="1" s="1"/>
  <c r="F1063" i="1"/>
  <c r="M1063" i="1" s="1"/>
  <c r="F1062" i="1"/>
  <c r="M1062" i="1" s="1"/>
  <c r="F1061" i="1"/>
  <c r="M1061" i="1" s="1"/>
  <c r="F1060" i="1"/>
  <c r="M1060" i="1" s="1"/>
  <c r="F1059" i="1"/>
  <c r="M1059" i="1" s="1"/>
  <c r="F1058" i="1"/>
  <c r="M1058" i="1" s="1"/>
  <c r="F1057" i="1"/>
  <c r="M1057" i="1" s="1"/>
  <c r="F1056" i="1"/>
  <c r="M1056" i="1" s="1"/>
  <c r="F1055" i="1"/>
  <c r="M1055" i="1" s="1"/>
  <c r="F1054" i="1"/>
  <c r="M1054" i="1" s="1"/>
  <c r="F1053" i="1"/>
  <c r="M1053" i="1" s="1"/>
  <c r="F1052" i="1"/>
  <c r="M1052" i="1" s="1"/>
  <c r="F1051" i="1"/>
  <c r="M1051" i="1" s="1"/>
  <c r="F1050" i="1"/>
  <c r="M1050" i="1" s="1"/>
  <c r="F1049" i="1"/>
  <c r="M1049" i="1" s="1"/>
  <c r="F1048" i="1"/>
  <c r="M1048" i="1" s="1"/>
  <c r="F1047" i="1"/>
  <c r="M1047" i="1" s="1"/>
  <c r="F1046" i="1"/>
  <c r="M1046" i="1" s="1"/>
  <c r="F1045" i="1"/>
  <c r="M1045" i="1" s="1"/>
  <c r="F1044" i="1"/>
  <c r="M1044" i="1" s="1"/>
  <c r="F1043" i="1"/>
  <c r="M1043" i="1" s="1"/>
  <c r="F1042" i="1"/>
  <c r="M1042" i="1" s="1"/>
  <c r="F1041" i="1"/>
  <c r="M1041" i="1" s="1"/>
  <c r="F1040" i="1"/>
  <c r="M1040" i="1" s="1"/>
  <c r="F1039" i="1"/>
  <c r="M1039" i="1" s="1"/>
  <c r="F1038" i="1"/>
  <c r="M1038" i="1" s="1"/>
  <c r="F1037" i="1"/>
  <c r="M1037" i="1" s="1"/>
  <c r="F1036" i="1"/>
  <c r="M1036" i="1" s="1"/>
  <c r="F1035" i="1"/>
  <c r="M1035" i="1" s="1"/>
  <c r="F1034" i="1"/>
  <c r="M1034" i="1" s="1"/>
  <c r="F1033" i="1"/>
  <c r="M1033" i="1" s="1"/>
  <c r="F1032" i="1"/>
  <c r="M1032" i="1" s="1"/>
  <c r="F1031" i="1"/>
  <c r="M1031" i="1" s="1"/>
  <c r="F1030" i="1"/>
  <c r="M1030" i="1" s="1"/>
  <c r="F1029" i="1"/>
  <c r="M1029" i="1" s="1"/>
  <c r="F1028" i="1"/>
  <c r="M1028" i="1" s="1"/>
  <c r="F1027" i="1"/>
  <c r="M1027" i="1" s="1"/>
  <c r="F1026" i="1"/>
  <c r="M1026" i="1" s="1"/>
  <c r="F1025" i="1"/>
  <c r="M1025" i="1" s="1"/>
  <c r="F1024" i="1"/>
  <c r="M1024" i="1" s="1"/>
  <c r="F1023" i="1"/>
  <c r="M1023" i="1" s="1"/>
  <c r="F1022" i="1"/>
  <c r="M1022" i="1" s="1"/>
  <c r="F1021" i="1"/>
  <c r="M1021" i="1" s="1"/>
  <c r="F1020" i="1"/>
  <c r="M1020" i="1" s="1"/>
  <c r="F1019" i="1"/>
  <c r="M1019" i="1" s="1"/>
  <c r="F1018" i="1"/>
  <c r="M1018" i="1" s="1"/>
  <c r="F1017" i="1"/>
  <c r="M1017" i="1" s="1"/>
  <c r="F1016" i="1"/>
  <c r="M1016" i="1" s="1"/>
  <c r="F1015" i="1"/>
  <c r="M1015" i="1" s="1"/>
  <c r="F1014" i="1"/>
  <c r="M1014" i="1" s="1"/>
  <c r="F1013" i="1"/>
  <c r="M1013" i="1" s="1"/>
  <c r="F1012" i="1"/>
  <c r="M1012" i="1" s="1"/>
  <c r="F1011" i="1"/>
  <c r="M1011" i="1" s="1"/>
  <c r="F1010" i="1"/>
  <c r="M1010" i="1" s="1"/>
  <c r="F1009" i="1"/>
  <c r="M1009" i="1" s="1"/>
  <c r="F1008" i="1"/>
  <c r="M1008" i="1" s="1"/>
  <c r="F1007" i="1"/>
  <c r="M1007" i="1" s="1"/>
  <c r="F1006" i="1"/>
  <c r="M1006" i="1" s="1"/>
  <c r="F1005" i="1"/>
  <c r="M1005" i="1" s="1"/>
  <c r="F1004" i="1"/>
  <c r="M1004" i="1" s="1"/>
  <c r="F1003" i="1"/>
  <c r="M1003" i="1" s="1"/>
  <c r="F1002" i="1"/>
  <c r="M1002" i="1" s="1"/>
  <c r="F1001" i="1"/>
  <c r="M1001" i="1" s="1"/>
  <c r="F1000" i="1"/>
  <c r="M1000" i="1" s="1"/>
  <c r="F999" i="1"/>
  <c r="M999" i="1" s="1"/>
  <c r="F998" i="1"/>
  <c r="M998" i="1" s="1"/>
  <c r="F997" i="1"/>
  <c r="M997" i="1" s="1"/>
  <c r="F996" i="1"/>
  <c r="M996" i="1" s="1"/>
  <c r="F995" i="1"/>
  <c r="M995" i="1" s="1"/>
  <c r="F994" i="1"/>
  <c r="M994" i="1" s="1"/>
  <c r="F993" i="1"/>
  <c r="M993" i="1" s="1"/>
  <c r="F992" i="1"/>
  <c r="M992" i="1" s="1"/>
  <c r="F991" i="1"/>
  <c r="M991" i="1" s="1"/>
  <c r="F990" i="1"/>
  <c r="M990" i="1" s="1"/>
  <c r="F989" i="1"/>
  <c r="M989" i="1" s="1"/>
  <c r="F988" i="1"/>
  <c r="M988" i="1" s="1"/>
  <c r="F987" i="1"/>
  <c r="M987" i="1" s="1"/>
  <c r="F986" i="1"/>
  <c r="M986" i="1" s="1"/>
  <c r="F985" i="1"/>
  <c r="M985" i="1" s="1"/>
  <c r="F984" i="1"/>
  <c r="M984" i="1" s="1"/>
  <c r="F983" i="1"/>
  <c r="M983" i="1" s="1"/>
  <c r="F982" i="1"/>
  <c r="M982" i="1" s="1"/>
  <c r="F981" i="1"/>
  <c r="M981" i="1" s="1"/>
  <c r="F980" i="1"/>
  <c r="M980" i="1" s="1"/>
  <c r="F979" i="1"/>
  <c r="M979" i="1" s="1"/>
  <c r="F978" i="1"/>
  <c r="M978" i="1" s="1"/>
  <c r="F977" i="1"/>
  <c r="M977" i="1" s="1"/>
  <c r="F976" i="1"/>
  <c r="M976" i="1" s="1"/>
  <c r="F975" i="1"/>
  <c r="M975" i="1" s="1"/>
  <c r="F974" i="1"/>
  <c r="M974" i="1" s="1"/>
  <c r="F973" i="1"/>
  <c r="M973" i="1" s="1"/>
  <c r="F972" i="1"/>
  <c r="M972" i="1" s="1"/>
  <c r="F971" i="1"/>
  <c r="M971" i="1" s="1"/>
  <c r="F970" i="1"/>
  <c r="M970" i="1" s="1"/>
  <c r="F969" i="1"/>
  <c r="M969" i="1" s="1"/>
  <c r="F968" i="1"/>
  <c r="M968" i="1" s="1"/>
  <c r="F967" i="1"/>
  <c r="M967" i="1" s="1"/>
  <c r="F966" i="1"/>
  <c r="M966" i="1" s="1"/>
  <c r="F965" i="1"/>
  <c r="M965" i="1" s="1"/>
  <c r="F964" i="1"/>
  <c r="M964" i="1" s="1"/>
  <c r="F963" i="1"/>
  <c r="M963" i="1" s="1"/>
  <c r="F962" i="1"/>
  <c r="M962" i="1" s="1"/>
  <c r="F961" i="1"/>
  <c r="M961" i="1" s="1"/>
  <c r="F960" i="1"/>
  <c r="M960" i="1" s="1"/>
  <c r="F959" i="1"/>
  <c r="M959" i="1" s="1"/>
  <c r="F958" i="1"/>
  <c r="M958" i="1" s="1"/>
  <c r="F957" i="1"/>
  <c r="M957" i="1" s="1"/>
  <c r="F956" i="1"/>
  <c r="M956" i="1" s="1"/>
  <c r="F955" i="1"/>
  <c r="M955" i="1" s="1"/>
  <c r="F954" i="1"/>
  <c r="M954" i="1" s="1"/>
  <c r="F953" i="1"/>
  <c r="M953" i="1" s="1"/>
  <c r="F952" i="1"/>
  <c r="M952" i="1" s="1"/>
  <c r="F951" i="1"/>
  <c r="M951" i="1" s="1"/>
  <c r="F950" i="1"/>
  <c r="M950" i="1" s="1"/>
  <c r="F949" i="1"/>
  <c r="M949" i="1" s="1"/>
  <c r="F948" i="1"/>
  <c r="M948" i="1" s="1"/>
  <c r="F947" i="1"/>
  <c r="M947" i="1" s="1"/>
  <c r="F946" i="1"/>
  <c r="M946" i="1" s="1"/>
  <c r="F945" i="1"/>
  <c r="M945" i="1" s="1"/>
  <c r="F944" i="1"/>
  <c r="M944" i="1" s="1"/>
  <c r="F943" i="1"/>
  <c r="M943" i="1" s="1"/>
  <c r="F942" i="1"/>
  <c r="M942" i="1" s="1"/>
  <c r="F941" i="1"/>
  <c r="M941" i="1" s="1"/>
  <c r="F940" i="1"/>
  <c r="M940" i="1" s="1"/>
  <c r="F939" i="1"/>
  <c r="M939" i="1" s="1"/>
  <c r="F938" i="1"/>
  <c r="M938" i="1" s="1"/>
  <c r="F937" i="1"/>
  <c r="M937" i="1" s="1"/>
  <c r="F936" i="1"/>
  <c r="M936" i="1" s="1"/>
  <c r="F935" i="1"/>
  <c r="M935" i="1" s="1"/>
  <c r="F934" i="1"/>
  <c r="M934" i="1" s="1"/>
  <c r="F933" i="1"/>
  <c r="M933" i="1" s="1"/>
  <c r="F932" i="1"/>
  <c r="M932" i="1" s="1"/>
  <c r="F931" i="1"/>
  <c r="M931" i="1" s="1"/>
  <c r="F930" i="1"/>
  <c r="M930" i="1" s="1"/>
  <c r="F929" i="1"/>
  <c r="M929" i="1" s="1"/>
  <c r="F928" i="1"/>
  <c r="M928" i="1" s="1"/>
  <c r="F927" i="1"/>
  <c r="M927" i="1" s="1"/>
  <c r="F926" i="1"/>
  <c r="M926" i="1" s="1"/>
  <c r="F925" i="1"/>
  <c r="M925" i="1" s="1"/>
  <c r="F924" i="1"/>
  <c r="M924" i="1" s="1"/>
  <c r="F923" i="1"/>
  <c r="M923" i="1" s="1"/>
  <c r="F922" i="1"/>
  <c r="M922" i="1" s="1"/>
  <c r="F921" i="1"/>
  <c r="M921" i="1" s="1"/>
  <c r="F920" i="1"/>
  <c r="M920" i="1" s="1"/>
  <c r="F919" i="1"/>
  <c r="M919" i="1" s="1"/>
  <c r="F918" i="1"/>
  <c r="M918" i="1" s="1"/>
  <c r="F917" i="1"/>
  <c r="M917" i="1" s="1"/>
  <c r="F916" i="1"/>
  <c r="M916" i="1" s="1"/>
  <c r="F915" i="1"/>
  <c r="M915" i="1" s="1"/>
  <c r="F914" i="1"/>
  <c r="M914" i="1" s="1"/>
  <c r="F913" i="1"/>
  <c r="M913" i="1" s="1"/>
  <c r="F912" i="1"/>
  <c r="M912" i="1" s="1"/>
  <c r="F911" i="1"/>
  <c r="M911" i="1" s="1"/>
  <c r="F910" i="1"/>
  <c r="M910" i="1" s="1"/>
  <c r="F909" i="1"/>
  <c r="M909" i="1" s="1"/>
  <c r="F908" i="1"/>
  <c r="M908" i="1" s="1"/>
  <c r="F907" i="1"/>
  <c r="M907" i="1" s="1"/>
  <c r="F906" i="1"/>
  <c r="M906" i="1" s="1"/>
  <c r="F905" i="1"/>
  <c r="M905" i="1" s="1"/>
  <c r="F904" i="1"/>
  <c r="M904" i="1" s="1"/>
  <c r="F903" i="1"/>
  <c r="M903" i="1" s="1"/>
  <c r="F902" i="1"/>
  <c r="M902" i="1" s="1"/>
  <c r="F901" i="1"/>
  <c r="M901" i="1" s="1"/>
  <c r="F900" i="1"/>
  <c r="M900" i="1" s="1"/>
  <c r="F899" i="1"/>
  <c r="M899" i="1" s="1"/>
  <c r="F898" i="1"/>
  <c r="M898" i="1" s="1"/>
  <c r="F897" i="1"/>
  <c r="M897" i="1" s="1"/>
  <c r="F896" i="1"/>
  <c r="M896" i="1" s="1"/>
  <c r="F895" i="1"/>
  <c r="M895" i="1" s="1"/>
  <c r="F894" i="1"/>
  <c r="M894" i="1" s="1"/>
  <c r="F893" i="1"/>
  <c r="M893" i="1" s="1"/>
  <c r="F892" i="1"/>
  <c r="M892" i="1" s="1"/>
  <c r="F891" i="1"/>
  <c r="M891" i="1" s="1"/>
  <c r="F890" i="1"/>
  <c r="M890" i="1" s="1"/>
  <c r="F889" i="1"/>
  <c r="M889" i="1" s="1"/>
  <c r="F888" i="1"/>
  <c r="M888" i="1" s="1"/>
  <c r="F887" i="1"/>
  <c r="M887" i="1" s="1"/>
  <c r="F886" i="1"/>
  <c r="M886" i="1" s="1"/>
  <c r="F885" i="1"/>
  <c r="M885" i="1" s="1"/>
  <c r="F884" i="1"/>
  <c r="M884" i="1" s="1"/>
  <c r="F883" i="1"/>
  <c r="M883" i="1" s="1"/>
  <c r="F882" i="1"/>
  <c r="M882" i="1" s="1"/>
  <c r="F881" i="1"/>
  <c r="M881" i="1" s="1"/>
  <c r="F880" i="1"/>
  <c r="M880" i="1" s="1"/>
  <c r="F879" i="1"/>
  <c r="M879" i="1" s="1"/>
  <c r="F878" i="1"/>
  <c r="M878" i="1" s="1"/>
  <c r="F877" i="1"/>
  <c r="M877" i="1" s="1"/>
  <c r="F876" i="1"/>
  <c r="M876" i="1" s="1"/>
  <c r="F875" i="1"/>
  <c r="M875" i="1" s="1"/>
  <c r="F874" i="1"/>
  <c r="M874" i="1" s="1"/>
  <c r="F873" i="1"/>
  <c r="M873" i="1" s="1"/>
  <c r="F872" i="1"/>
  <c r="M872" i="1" s="1"/>
  <c r="F871" i="1"/>
  <c r="M871" i="1" s="1"/>
  <c r="F870" i="1"/>
  <c r="M870" i="1" s="1"/>
  <c r="F869" i="1"/>
  <c r="M869" i="1" s="1"/>
  <c r="F868" i="1"/>
  <c r="M868" i="1" s="1"/>
  <c r="F867" i="1"/>
  <c r="M867" i="1" s="1"/>
  <c r="F866" i="1"/>
  <c r="M866" i="1" s="1"/>
  <c r="F865" i="1"/>
  <c r="M865" i="1" s="1"/>
  <c r="F864" i="1"/>
  <c r="M864" i="1" s="1"/>
  <c r="F863" i="1"/>
  <c r="M863" i="1" s="1"/>
  <c r="F862" i="1"/>
  <c r="M862" i="1" s="1"/>
  <c r="F861" i="1"/>
  <c r="M861" i="1" s="1"/>
  <c r="F860" i="1"/>
  <c r="M860" i="1" s="1"/>
  <c r="F859" i="1"/>
  <c r="M859" i="1" s="1"/>
  <c r="F858" i="1"/>
  <c r="M858" i="1" s="1"/>
  <c r="F857" i="1"/>
  <c r="M857" i="1" s="1"/>
  <c r="F856" i="1"/>
  <c r="M856" i="1" s="1"/>
  <c r="F855" i="1"/>
  <c r="M855" i="1" s="1"/>
  <c r="F854" i="1"/>
  <c r="M854" i="1" s="1"/>
  <c r="F853" i="1"/>
  <c r="M853" i="1" s="1"/>
  <c r="F852" i="1"/>
  <c r="M852" i="1" s="1"/>
  <c r="F851" i="1"/>
  <c r="M851" i="1" s="1"/>
  <c r="F850" i="1"/>
  <c r="M850" i="1" s="1"/>
  <c r="F849" i="1"/>
  <c r="M849" i="1" s="1"/>
  <c r="F848" i="1"/>
  <c r="M848" i="1" s="1"/>
  <c r="F847" i="1"/>
  <c r="M847" i="1" s="1"/>
  <c r="F846" i="1"/>
  <c r="M846" i="1" s="1"/>
  <c r="F845" i="1"/>
  <c r="M845" i="1" s="1"/>
  <c r="F844" i="1"/>
  <c r="M844" i="1" s="1"/>
  <c r="F843" i="1"/>
  <c r="M843" i="1" s="1"/>
  <c r="F842" i="1"/>
  <c r="M842" i="1" s="1"/>
  <c r="F841" i="1"/>
  <c r="M841" i="1" s="1"/>
  <c r="F840" i="1"/>
  <c r="M840" i="1" s="1"/>
  <c r="F839" i="1"/>
  <c r="M839" i="1" s="1"/>
  <c r="F838" i="1"/>
  <c r="M838" i="1" s="1"/>
  <c r="F837" i="1"/>
  <c r="M837" i="1" s="1"/>
  <c r="F836" i="1"/>
  <c r="M836" i="1" s="1"/>
  <c r="F835" i="1"/>
  <c r="M835" i="1" s="1"/>
  <c r="F834" i="1"/>
  <c r="M834" i="1" s="1"/>
  <c r="F833" i="1"/>
  <c r="M833" i="1" s="1"/>
  <c r="F832" i="1"/>
  <c r="M832" i="1" s="1"/>
  <c r="F831" i="1"/>
  <c r="M831" i="1" s="1"/>
  <c r="F830" i="1"/>
  <c r="M830" i="1" s="1"/>
  <c r="F829" i="1"/>
  <c r="M829" i="1" s="1"/>
  <c r="F828" i="1"/>
  <c r="M828" i="1" s="1"/>
  <c r="F827" i="1"/>
  <c r="M827" i="1" s="1"/>
  <c r="F826" i="1"/>
  <c r="M826" i="1" s="1"/>
  <c r="F825" i="1"/>
  <c r="M825" i="1" s="1"/>
  <c r="F824" i="1"/>
  <c r="M824" i="1" s="1"/>
  <c r="F823" i="1"/>
  <c r="M823" i="1" s="1"/>
  <c r="F822" i="1"/>
  <c r="M822" i="1" s="1"/>
  <c r="F821" i="1"/>
  <c r="M821" i="1" s="1"/>
  <c r="F820" i="1"/>
  <c r="M820" i="1" s="1"/>
  <c r="F819" i="1"/>
  <c r="M819" i="1" s="1"/>
  <c r="F818" i="1"/>
  <c r="M818" i="1" s="1"/>
  <c r="F817" i="1"/>
  <c r="M817" i="1" s="1"/>
  <c r="F816" i="1"/>
  <c r="M816" i="1" s="1"/>
  <c r="F815" i="1"/>
  <c r="M815" i="1" s="1"/>
  <c r="F814" i="1"/>
  <c r="M814" i="1" s="1"/>
  <c r="F813" i="1"/>
  <c r="M813" i="1" s="1"/>
  <c r="F812" i="1"/>
  <c r="M812" i="1" s="1"/>
  <c r="F811" i="1"/>
  <c r="M811" i="1" s="1"/>
  <c r="F810" i="1"/>
  <c r="M810" i="1" s="1"/>
  <c r="F809" i="1"/>
  <c r="M809" i="1" s="1"/>
  <c r="F808" i="1"/>
  <c r="M808" i="1" s="1"/>
  <c r="F807" i="1"/>
  <c r="M807" i="1" s="1"/>
  <c r="F806" i="1"/>
  <c r="M806" i="1" s="1"/>
  <c r="F805" i="1"/>
  <c r="M805" i="1" s="1"/>
  <c r="F804" i="1"/>
  <c r="M804" i="1" s="1"/>
  <c r="F803" i="1"/>
  <c r="M803" i="1" s="1"/>
  <c r="F802" i="1"/>
  <c r="M802" i="1" s="1"/>
  <c r="F801" i="1"/>
  <c r="M801" i="1" s="1"/>
  <c r="F800" i="1"/>
  <c r="M800" i="1" s="1"/>
  <c r="F799" i="1"/>
  <c r="M799" i="1" s="1"/>
  <c r="F798" i="1"/>
  <c r="M798" i="1" s="1"/>
  <c r="F797" i="1"/>
  <c r="M797" i="1" s="1"/>
  <c r="F796" i="1"/>
  <c r="M796" i="1" s="1"/>
  <c r="F795" i="1"/>
  <c r="M795" i="1" s="1"/>
  <c r="F794" i="1"/>
  <c r="M794" i="1" s="1"/>
  <c r="F793" i="1"/>
  <c r="M793" i="1" s="1"/>
  <c r="F792" i="1"/>
  <c r="M792" i="1" s="1"/>
  <c r="F791" i="1"/>
  <c r="M791" i="1" s="1"/>
  <c r="F790" i="1"/>
  <c r="M790" i="1" s="1"/>
  <c r="F789" i="1"/>
  <c r="M789" i="1" s="1"/>
  <c r="F788" i="1"/>
  <c r="M788" i="1" s="1"/>
  <c r="F787" i="1"/>
  <c r="M787" i="1" s="1"/>
  <c r="F786" i="1"/>
  <c r="M786" i="1" s="1"/>
  <c r="F785" i="1"/>
  <c r="M785" i="1" s="1"/>
  <c r="F784" i="1"/>
  <c r="M784" i="1" s="1"/>
  <c r="F783" i="1"/>
  <c r="M783" i="1" s="1"/>
  <c r="F782" i="1"/>
  <c r="M782" i="1" s="1"/>
  <c r="F781" i="1"/>
  <c r="M781" i="1" s="1"/>
  <c r="F780" i="1"/>
  <c r="M780" i="1" s="1"/>
  <c r="F779" i="1"/>
  <c r="M779" i="1" s="1"/>
  <c r="F778" i="1"/>
  <c r="M778" i="1" s="1"/>
  <c r="F777" i="1"/>
  <c r="M777" i="1" s="1"/>
  <c r="F776" i="1"/>
  <c r="M776" i="1" s="1"/>
  <c r="F775" i="1"/>
  <c r="M775" i="1" s="1"/>
  <c r="F774" i="1"/>
  <c r="M774" i="1" s="1"/>
  <c r="F773" i="1"/>
  <c r="M773" i="1" s="1"/>
  <c r="F772" i="1"/>
  <c r="M772" i="1" s="1"/>
  <c r="F771" i="1"/>
  <c r="M771" i="1" s="1"/>
  <c r="F770" i="1"/>
  <c r="M770" i="1" s="1"/>
  <c r="F769" i="1"/>
  <c r="M769" i="1" s="1"/>
  <c r="F768" i="1"/>
  <c r="M768" i="1" s="1"/>
  <c r="F767" i="1"/>
  <c r="M767" i="1" s="1"/>
  <c r="F766" i="1"/>
  <c r="M766" i="1" s="1"/>
  <c r="F765" i="1"/>
  <c r="M765" i="1" s="1"/>
  <c r="F764" i="1"/>
  <c r="M764" i="1" s="1"/>
  <c r="F763" i="1"/>
  <c r="M763" i="1" s="1"/>
  <c r="F762" i="1"/>
  <c r="M762" i="1" s="1"/>
  <c r="F761" i="1"/>
  <c r="M761" i="1" s="1"/>
  <c r="F760" i="1"/>
  <c r="M760" i="1" s="1"/>
  <c r="F759" i="1"/>
  <c r="M759" i="1" s="1"/>
  <c r="F758" i="1"/>
  <c r="M758" i="1" s="1"/>
  <c r="F757" i="1"/>
  <c r="M757" i="1" s="1"/>
  <c r="F756" i="1"/>
  <c r="M756" i="1" s="1"/>
  <c r="F755" i="1"/>
  <c r="M755" i="1" s="1"/>
  <c r="F754" i="1"/>
  <c r="M754" i="1" s="1"/>
  <c r="F753" i="1"/>
  <c r="M753" i="1" s="1"/>
  <c r="F752" i="1"/>
  <c r="M752" i="1" s="1"/>
  <c r="F751" i="1"/>
  <c r="M751" i="1" s="1"/>
  <c r="F750" i="1"/>
  <c r="M750" i="1" s="1"/>
  <c r="F749" i="1"/>
  <c r="M749" i="1" s="1"/>
  <c r="F748" i="1"/>
  <c r="M748" i="1" s="1"/>
  <c r="F747" i="1"/>
  <c r="M747" i="1" s="1"/>
  <c r="F746" i="1"/>
  <c r="M746" i="1" s="1"/>
  <c r="F745" i="1"/>
  <c r="M745" i="1" s="1"/>
  <c r="F744" i="1"/>
  <c r="M744" i="1" s="1"/>
  <c r="F743" i="1"/>
  <c r="M743" i="1" s="1"/>
  <c r="F742" i="1"/>
  <c r="M742" i="1" s="1"/>
  <c r="F741" i="1"/>
  <c r="M741" i="1" s="1"/>
  <c r="F740" i="1"/>
  <c r="M740" i="1" s="1"/>
  <c r="F739" i="1"/>
  <c r="M739" i="1" s="1"/>
  <c r="F738" i="1"/>
  <c r="M738" i="1" s="1"/>
  <c r="F737" i="1"/>
  <c r="M737" i="1" s="1"/>
  <c r="F736" i="1"/>
  <c r="M736" i="1" s="1"/>
  <c r="F735" i="1"/>
  <c r="M735" i="1" s="1"/>
  <c r="F734" i="1"/>
  <c r="M734" i="1" s="1"/>
  <c r="F733" i="1"/>
  <c r="M733" i="1" s="1"/>
  <c r="F732" i="1"/>
  <c r="M732" i="1" s="1"/>
  <c r="F731" i="1"/>
  <c r="M731" i="1" s="1"/>
  <c r="F730" i="1"/>
  <c r="M730" i="1" s="1"/>
  <c r="F729" i="1"/>
  <c r="M729" i="1" s="1"/>
  <c r="F728" i="1"/>
  <c r="M728" i="1" s="1"/>
  <c r="F727" i="1"/>
  <c r="M727" i="1" s="1"/>
  <c r="M726" i="1"/>
  <c r="F726" i="1"/>
  <c r="F725" i="1"/>
  <c r="M725" i="1" s="1"/>
  <c r="F724" i="1"/>
  <c r="M724" i="1" s="1"/>
  <c r="F723" i="1"/>
  <c r="M723" i="1" s="1"/>
  <c r="F722" i="1"/>
  <c r="M722" i="1" s="1"/>
  <c r="F721" i="1"/>
  <c r="M721" i="1" s="1"/>
  <c r="F720" i="1"/>
  <c r="M720" i="1" s="1"/>
  <c r="F719" i="1"/>
  <c r="M719" i="1" s="1"/>
  <c r="F718" i="1"/>
  <c r="M718" i="1" s="1"/>
  <c r="F717" i="1"/>
  <c r="M717" i="1" s="1"/>
  <c r="F716" i="1"/>
  <c r="M716" i="1" s="1"/>
  <c r="F715" i="1"/>
  <c r="M715" i="1" s="1"/>
  <c r="F714" i="1"/>
  <c r="M714" i="1" s="1"/>
  <c r="F713" i="1"/>
  <c r="M713" i="1" s="1"/>
  <c r="F712" i="1"/>
  <c r="M712" i="1" s="1"/>
  <c r="F711" i="1"/>
  <c r="M711" i="1" s="1"/>
  <c r="F710" i="1"/>
  <c r="M710" i="1" s="1"/>
  <c r="F709" i="1"/>
  <c r="M709" i="1" s="1"/>
  <c r="F708" i="1"/>
  <c r="M708" i="1" s="1"/>
  <c r="F707" i="1"/>
  <c r="M707" i="1" s="1"/>
  <c r="F706" i="1"/>
  <c r="M706" i="1" s="1"/>
  <c r="F705" i="1"/>
  <c r="M705" i="1" s="1"/>
  <c r="F704" i="1"/>
  <c r="M704" i="1" s="1"/>
  <c r="F703" i="1"/>
  <c r="M703" i="1" s="1"/>
  <c r="F702" i="1"/>
  <c r="M702" i="1" s="1"/>
  <c r="F701" i="1"/>
  <c r="M701" i="1" s="1"/>
  <c r="F700" i="1"/>
  <c r="M700" i="1" s="1"/>
  <c r="F699" i="1"/>
  <c r="M699" i="1" s="1"/>
  <c r="F698" i="1"/>
  <c r="M698" i="1" s="1"/>
  <c r="F697" i="1"/>
  <c r="M697" i="1" s="1"/>
  <c r="F696" i="1"/>
  <c r="M696" i="1" s="1"/>
  <c r="F695" i="1"/>
  <c r="M695" i="1" s="1"/>
  <c r="F694" i="1"/>
  <c r="M694" i="1" s="1"/>
  <c r="F693" i="1"/>
  <c r="M693" i="1" s="1"/>
  <c r="F692" i="1"/>
  <c r="M692" i="1" s="1"/>
  <c r="F691" i="1"/>
  <c r="M691" i="1" s="1"/>
  <c r="F690" i="1"/>
  <c r="M690" i="1" s="1"/>
  <c r="F689" i="1"/>
  <c r="M689" i="1" s="1"/>
  <c r="F688" i="1"/>
  <c r="M688" i="1" s="1"/>
  <c r="F687" i="1"/>
  <c r="M687" i="1" s="1"/>
  <c r="F686" i="1"/>
  <c r="M686" i="1" s="1"/>
  <c r="F685" i="1"/>
  <c r="M685" i="1" s="1"/>
  <c r="F684" i="1"/>
  <c r="M684" i="1" s="1"/>
  <c r="F683" i="1"/>
  <c r="M683" i="1" s="1"/>
  <c r="F682" i="1"/>
  <c r="M682" i="1" s="1"/>
  <c r="F681" i="1"/>
  <c r="M681" i="1" s="1"/>
  <c r="F680" i="1"/>
  <c r="M680" i="1" s="1"/>
  <c r="F679" i="1"/>
  <c r="M679" i="1" s="1"/>
  <c r="F678" i="1"/>
  <c r="M678" i="1" s="1"/>
  <c r="F677" i="1"/>
  <c r="M677" i="1" s="1"/>
  <c r="F676" i="1"/>
  <c r="M676" i="1" s="1"/>
  <c r="F675" i="1"/>
  <c r="M675" i="1" s="1"/>
  <c r="F674" i="1"/>
  <c r="M674" i="1" s="1"/>
  <c r="F673" i="1"/>
  <c r="M673" i="1" s="1"/>
  <c r="F672" i="1"/>
  <c r="M672" i="1" s="1"/>
  <c r="F671" i="1"/>
  <c r="M671" i="1" s="1"/>
  <c r="F670" i="1"/>
  <c r="M670" i="1" s="1"/>
  <c r="F669" i="1"/>
  <c r="M669" i="1" s="1"/>
  <c r="F668" i="1"/>
  <c r="M668" i="1" s="1"/>
  <c r="F667" i="1"/>
  <c r="M667" i="1" s="1"/>
  <c r="F666" i="1"/>
  <c r="M666" i="1" s="1"/>
  <c r="F665" i="1"/>
  <c r="M665" i="1" s="1"/>
  <c r="F664" i="1"/>
  <c r="M664" i="1" s="1"/>
  <c r="F663" i="1"/>
  <c r="M663" i="1" s="1"/>
  <c r="F662" i="1"/>
  <c r="M662" i="1" s="1"/>
  <c r="F661" i="1"/>
  <c r="M661" i="1" s="1"/>
  <c r="F660" i="1"/>
  <c r="M660" i="1" s="1"/>
  <c r="F659" i="1"/>
  <c r="M659" i="1" s="1"/>
  <c r="F658" i="1"/>
  <c r="M658" i="1" s="1"/>
  <c r="F657" i="1"/>
  <c r="M657" i="1" s="1"/>
  <c r="F656" i="1"/>
  <c r="M656" i="1" s="1"/>
  <c r="F655" i="1"/>
  <c r="M655" i="1" s="1"/>
  <c r="F654" i="1"/>
  <c r="M654" i="1" s="1"/>
  <c r="F653" i="1"/>
  <c r="M653" i="1" s="1"/>
  <c r="F652" i="1"/>
  <c r="M652" i="1" s="1"/>
  <c r="F651" i="1"/>
  <c r="M651" i="1" s="1"/>
  <c r="F650" i="1"/>
  <c r="M650" i="1" s="1"/>
  <c r="F649" i="1"/>
  <c r="M649" i="1" s="1"/>
  <c r="F648" i="1"/>
  <c r="M648" i="1" s="1"/>
  <c r="F647" i="1"/>
  <c r="M647" i="1" s="1"/>
  <c r="F646" i="1"/>
  <c r="M646" i="1" s="1"/>
  <c r="F645" i="1"/>
  <c r="M645" i="1" s="1"/>
  <c r="F644" i="1"/>
  <c r="M644" i="1" s="1"/>
  <c r="F643" i="1"/>
  <c r="M643" i="1" s="1"/>
  <c r="F642" i="1"/>
  <c r="M642" i="1" s="1"/>
  <c r="F641" i="1"/>
  <c r="M641" i="1" s="1"/>
  <c r="F640" i="1"/>
  <c r="M640" i="1" s="1"/>
  <c r="F639" i="1"/>
  <c r="M639" i="1" s="1"/>
  <c r="F638" i="1"/>
  <c r="M638" i="1" s="1"/>
  <c r="F637" i="1"/>
  <c r="M637" i="1" s="1"/>
  <c r="F636" i="1"/>
  <c r="M636" i="1" s="1"/>
  <c r="F635" i="1"/>
  <c r="M635" i="1" s="1"/>
  <c r="F634" i="1"/>
  <c r="M634" i="1" s="1"/>
  <c r="F633" i="1"/>
  <c r="M633" i="1" s="1"/>
  <c r="F632" i="1"/>
  <c r="M632" i="1" s="1"/>
  <c r="F631" i="1"/>
  <c r="M631" i="1" s="1"/>
  <c r="F630" i="1"/>
  <c r="M630" i="1" s="1"/>
  <c r="F629" i="1"/>
  <c r="M629" i="1" s="1"/>
  <c r="F628" i="1"/>
  <c r="M628" i="1" s="1"/>
  <c r="F627" i="1"/>
  <c r="M627" i="1" s="1"/>
  <c r="F626" i="1"/>
  <c r="M626" i="1" s="1"/>
  <c r="F625" i="1"/>
  <c r="M625" i="1" s="1"/>
  <c r="F624" i="1"/>
  <c r="M624" i="1" s="1"/>
  <c r="F623" i="1"/>
  <c r="M623" i="1" s="1"/>
  <c r="F622" i="1"/>
  <c r="M622" i="1" s="1"/>
  <c r="F621" i="1"/>
  <c r="M621" i="1" s="1"/>
  <c r="F620" i="1"/>
  <c r="M620" i="1" s="1"/>
  <c r="F619" i="1"/>
  <c r="M619" i="1" s="1"/>
  <c r="F618" i="1"/>
  <c r="M618" i="1" s="1"/>
  <c r="F617" i="1"/>
  <c r="M617" i="1" s="1"/>
  <c r="F616" i="1"/>
  <c r="M616" i="1" s="1"/>
  <c r="F615" i="1"/>
  <c r="M615" i="1" s="1"/>
  <c r="F614" i="1"/>
  <c r="M614" i="1" s="1"/>
  <c r="F613" i="1"/>
  <c r="M613" i="1" s="1"/>
  <c r="F612" i="1"/>
  <c r="M612" i="1" s="1"/>
  <c r="F611" i="1"/>
  <c r="M611" i="1" s="1"/>
  <c r="F610" i="1"/>
  <c r="M610" i="1" s="1"/>
  <c r="F609" i="1"/>
  <c r="M609" i="1" s="1"/>
  <c r="F608" i="1"/>
  <c r="M608" i="1" s="1"/>
  <c r="F607" i="1"/>
  <c r="M607" i="1" s="1"/>
  <c r="F606" i="1"/>
  <c r="M606" i="1" s="1"/>
  <c r="F605" i="1"/>
  <c r="M605" i="1" s="1"/>
  <c r="F604" i="1"/>
  <c r="M604" i="1" s="1"/>
  <c r="F603" i="1"/>
  <c r="M603" i="1" s="1"/>
  <c r="F602" i="1"/>
  <c r="M602" i="1" s="1"/>
  <c r="F601" i="1"/>
  <c r="M601" i="1" s="1"/>
  <c r="F600" i="1"/>
  <c r="M600" i="1" s="1"/>
  <c r="F599" i="1"/>
  <c r="M599" i="1" s="1"/>
  <c r="F598" i="1"/>
  <c r="M598" i="1" s="1"/>
  <c r="F597" i="1"/>
  <c r="M597" i="1" s="1"/>
  <c r="F596" i="1"/>
  <c r="M596" i="1" s="1"/>
  <c r="F595" i="1"/>
  <c r="M595" i="1" s="1"/>
  <c r="F594" i="1"/>
  <c r="M594" i="1" s="1"/>
  <c r="F593" i="1"/>
  <c r="M593" i="1" s="1"/>
  <c r="F592" i="1"/>
  <c r="M592" i="1" s="1"/>
  <c r="F591" i="1"/>
  <c r="M591" i="1" s="1"/>
  <c r="F590" i="1"/>
  <c r="M590" i="1" s="1"/>
  <c r="F589" i="1"/>
  <c r="M589" i="1" s="1"/>
  <c r="F588" i="1"/>
  <c r="M588" i="1" s="1"/>
  <c r="F587" i="1"/>
  <c r="M587" i="1" s="1"/>
  <c r="F586" i="1"/>
  <c r="M586" i="1" s="1"/>
  <c r="F585" i="1"/>
  <c r="M585" i="1" s="1"/>
  <c r="F584" i="1"/>
  <c r="M584" i="1" s="1"/>
  <c r="F583" i="1"/>
  <c r="M583" i="1" s="1"/>
  <c r="F582" i="1"/>
  <c r="M582" i="1" s="1"/>
  <c r="F581" i="1"/>
  <c r="M581" i="1" s="1"/>
  <c r="F580" i="1"/>
  <c r="M580" i="1" s="1"/>
  <c r="F579" i="1"/>
  <c r="M579" i="1" s="1"/>
  <c r="F578" i="1"/>
  <c r="M578" i="1" s="1"/>
  <c r="F577" i="1"/>
  <c r="M577" i="1" s="1"/>
  <c r="F576" i="1"/>
  <c r="M576" i="1" s="1"/>
  <c r="F575" i="1"/>
  <c r="M575" i="1" s="1"/>
  <c r="F574" i="1"/>
  <c r="M574" i="1" s="1"/>
  <c r="F573" i="1"/>
  <c r="M573" i="1" s="1"/>
  <c r="F572" i="1"/>
  <c r="M572" i="1" s="1"/>
  <c r="F571" i="1"/>
  <c r="M571" i="1" s="1"/>
  <c r="F570" i="1"/>
  <c r="M570" i="1" s="1"/>
  <c r="F569" i="1"/>
  <c r="M569" i="1" s="1"/>
  <c r="F568" i="1"/>
  <c r="M568" i="1" s="1"/>
  <c r="F567" i="1"/>
  <c r="M567" i="1" s="1"/>
  <c r="F566" i="1"/>
  <c r="M566" i="1" s="1"/>
  <c r="F565" i="1"/>
  <c r="M565" i="1" s="1"/>
  <c r="F564" i="1"/>
  <c r="M564" i="1" s="1"/>
  <c r="F563" i="1"/>
  <c r="M563" i="1" s="1"/>
  <c r="F562" i="1"/>
  <c r="M562" i="1" s="1"/>
  <c r="F561" i="1"/>
  <c r="M561" i="1" s="1"/>
  <c r="F560" i="1"/>
  <c r="M560" i="1" s="1"/>
  <c r="F559" i="1"/>
  <c r="M559" i="1" s="1"/>
  <c r="F558" i="1"/>
  <c r="M558" i="1" s="1"/>
  <c r="F557" i="1"/>
  <c r="M557" i="1" s="1"/>
  <c r="F556" i="1"/>
  <c r="M556" i="1" s="1"/>
  <c r="F555" i="1"/>
  <c r="M555" i="1" s="1"/>
  <c r="F554" i="1"/>
  <c r="M554" i="1" s="1"/>
  <c r="F553" i="1"/>
  <c r="M553" i="1" s="1"/>
  <c r="F552" i="1"/>
  <c r="M552" i="1" s="1"/>
  <c r="F551" i="1"/>
  <c r="M551" i="1" s="1"/>
  <c r="F550" i="1"/>
  <c r="M550" i="1" s="1"/>
  <c r="F549" i="1"/>
  <c r="M549" i="1" s="1"/>
  <c r="F548" i="1"/>
  <c r="M548" i="1" s="1"/>
  <c r="F547" i="1"/>
  <c r="M547" i="1" s="1"/>
  <c r="F546" i="1"/>
  <c r="M546" i="1" s="1"/>
  <c r="F545" i="1"/>
  <c r="M545" i="1" s="1"/>
  <c r="F544" i="1"/>
  <c r="M544" i="1" s="1"/>
  <c r="F543" i="1"/>
  <c r="M543" i="1" s="1"/>
  <c r="F542" i="1"/>
  <c r="M542" i="1" s="1"/>
  <c r="F541" i="1"/>
  <c r="M541" i="1" s="1"/>
  <c r="F540" i="1"/>
  <c r="M540" i="1" s="1"/>
  <c r="F539" i="1"/>
  <c r="M539" i="1" s="1"/>
  <c r="F538" i="1"/>
  <c r="M538" i="1" s="1"/>
  <c r="F537" i="1"/>
  <c r="M537" i="1" s="1"/>
  <c r="F536" i="1"/>
  <c r="M536" i="1" s="1"/>
  <c r="F535" i="1"/>
  <c r="M535" i="1" s="1"/>
  <c r="F534" i="1"/>
  <c r="M534" i="1" s="1"/>
  <c r="F533" i="1"/>
  <c r="M533" i="1" s="1"/>
  <c r="F532" i="1"/>
  <c r="M532" i="1" s="1"/>
  <c r="F531" i="1"/>
  <c r="M531" i="1" s="1"/>
  <c r="F530" i="1"/>
  <c r="M530" i="1" s="1"/>
  <c r="F529" i="1"/>
  <c r="M529" i="1" s="1"/>
  <c r="F528" i="1"/>
  <c r="M528" i="1" s="1"/>
  <c r="F527" i="1"/>
  <c r="M527" i="1" s="1"/>
  <c r="F526" i="1"/>
  <c r="M526" i="1" s="1"/>
  <c r="F525" i="1"/>
  <c r="M525" i="1" s="1"/>
  <c r="F524" i="1"/>
  <c r="M524" i="1" s="1"/>
  <c r="F523" i="1"/>
  <c r="M523" i="1" s="1"/>
  <c r="F522" i="1"/>
  <c r="M522" i="1" s="1"/>
  <c r="F521" i="1"/>
  <c r="M521" i="1" s="1"/>
  <c r="F520" i="1"/>
  <c r="M520" i="1" s="1"/>
  <c r="F519" i="1"/>
  <c r="M519" i="1" s="1"/>
  <c r="F518" i="1"/>
  <c r="M518" i="1" s="1"/>
  <c r="F517" i="1"/>
  <c r="M517" i="1" s="1"/>
  <c r="F516" i="1"/>
  <c r="M516" i="1" s="1"/>
  <c r="F515" i="1"/>
  <c r="M515" i="1" s="1"/>
  <c r="F514" i="1"/>
  <c r="M514" i="1" s="1"/>
  <c r="F513" i="1"/>
  <c r="M513" i="1" s="1"/>
  <c r="F512" i="1"/>
  <c r="M512" i="1" s="1"/>
  <c r="F511" i="1"/>
  <c r="M511" i="1" s="1"/>
  <c r="F510" i="1"/>
  <c r="M510" i="1" s="1"/>
  <c r="F509" i="1"/>
  <c r="M509" i="1" s="1"/>
  <c r="F508" i="1"/>
  <c r="M508" i="1" s="1"/>
  <c r="F507" i="1"/>
  <c r="M507" i="1" s="1"/>
  <c r="F506" i="1"/>
  <c r="M506" i="1" s="1"/>
  <c r="F505" i="1"/>
  <c r="M505" i="1" s="1"/>
  <c r="F504" i="1"/>
  <c r="M504" i="1" s="1"/>
  <c r="F503" i="1"/>
  <c r="M503" i="1" s="1"/>
  <c r="M502" i="1"/>
  <c r="F502" i="1"/>
  <c r="F501" i="1"/>
  <c r="M501" i="1" s="1"/>
  <c r="F500" i="1"/>
  <c r="M500" i="1" s="1"/>
  <c r="F499" i="1"/>
  <c r="M499" i="1" s="1"/>
  <c r="F498" i="1"/>
  <c r="M498" i="1" s="1"/>
  <c r="F497" i="1"/>
  <c r="M497" i="1" s="1"/>
  <c r="F496" i="1"/>
  <c r="M496" i="1" s="1"/>
  <c r="F495" i="1"/>
  <c r="M495" i="1" s="1"/>
  <c r="F494" i="1"/>
  <c r="M494" i="1" s="1"/>
  <c r="F493" i="1"/>
  <c r="M493" i="1" s="1"/>
  <c r="F492" i="1"/>
  <c r="M492" i="1" s="1"/>
  <c r="F491" i="1"/>
  <c r="M491" i="1" s="1"/>
  <c r="F490" i="1"/>
  <c r="M490" i="1" s="1"/>
  <c r="F489" i="1"/>
  <c r="M489" i="1" s="1"/>
  <c r="F488" i="1"/>
  <c r="M488" i="1" s="1"/>
  <c r="F487" i="1"/>
  <c r="M487" i="1" s="1"/>
  <c r="F486" i="1"/>
  <c r="M486" i="1" s="1"/>
  <c r="F485" i="1"/>
  <c r="M485" i="1" s="1"/>
  <c r="F484" i="1"/>
  <c r="M484" i="1" s="1"/>
  <c r="F483" i="1"/>
  <c r="M483" i="1" s="1"/>
  <c r="F482" i="1"/>
  <c r="M482" i="1" s="1"/>
  <c r="F481" i="1"/>
  <c r="M481" i="1" s="1"/>
  <c r="F480" i="1"/>
  <c r="M480" i="1" s="1"/>
  <c r="F479" i="1"/>
  <c r="M479" i="1" s="1"/>
  <c r="F478" i="1"/>
  <c r="M478" i="1" s="1"/>
  <c r="F477" i="1"/>
  <c r="M477" i="1" s="1"/>
  <c r="F476" i="1"/>
  <c r="M476" i="1" s="1"/>
  <c r="F475" i="1"/>
  <c r="M475" i="1" s="1"/>
  <c r="F474" i="1"/>
  <c r="M474" i="1" s="1"/>
  <c r="F473" i="1"/>
  <c r="M473" i="1" s="1"/>
  <c r="F472" i="1"/>
  <c r="M472" i="1" s="1"/>
  <c r="F471" i="1"/>
  <c r="M471" i="1" s="1"/>
  <c r="F470" i="1"/>
  <c r="M470" i="1" s="1"/>
  <c r="F469" i="1"/>
  <c r="M469" i="1" s="1"/>
  <c r="F468" i="1"/>
  <c r="M468" i="1" s="1"/>
  <c r="F467" i="1"/>
  <c r="M467" i="1" s="1"/>
  <c r="F466" i="1"/>
  <c r="M466" i="1" s="1"/>
  <c r="F465" i="1"/>
  <c r="M465" i="1" s="1"/>
  <c r="F464" i="1"/>
  <c r="M464" i="1" s="1"/>
  <c r="F463" i="1"/>
  <c r="M463" i="1" s="1"/>
  <c r="F462" i="1"/>
  <c r="M462" i="1" s="1"/>
  <c r="F461" i="1"/>
  <c r="M461" i="1" s="1"/>
  <c r="F460" i="1"/>
  <c r="M460" i="1" s="1"/>
  <c r="F459" i="1"/>
  <c r="M459" i="1" s="1"/>
  <c r="F458" i="1"/>
  <c r="M458" i="1" s="1"/>
  <c r="F457" i="1"/>
  <c r="M457" i="1" s="1"/>
  <c r="F456" i="1"/>
  <c r="M456" i="1" s="1"/>
  <c r="F455" i="1"/>
  <c r="M455" i="1" s="1"/>
  <c r="F454" i="1"/>
  <c r="M454" i="1" s="1"/>
  <c r="F453" i="1"/>
  <c r="M453" i="1" s="1"/>
  <c r="F452" i="1"/>
  <c r="M452" i="1" s="1"/>
  <c r="F451" i="1"/>
  <c r="M451" i="1" s="1"/>
  <c r="F450" i="1"/>
  <c r="M450" i="1" s="1"/>
  <c r="F449" i="1"/>
  <c r="M449" i="1" s="1"/>
  <c r="F448" i="1"/>
  <c r="M448" i="1" s="1"/>
  <c r="F447" i="1"/>
  <c r="M447" i="1" s="1"/>
  <c r="F446" i="1"/>
  <c r="M446" i="1" s="1"/>
  <c r="F445" i="1"/>
  <c r="M445" i="1" s="1"/>
  <c r="F444" i="1"/>
  <c r="M444" i="1" s="1"/>
  <c r="F443" i="1"/>
  <c r="M443" i="1" s="1"/>
  <c r="F442" i="1"/>
  <c r="M442" i="1" s="1"/>
  <c r="F441" i="1"/>
  <c r="M441" i="1" s="1"/>
  <c r="F440" i="1"/>
  <c r="M440" i="1" s="1"/>
  <c r="F439" i="1"/>
  <c r="M439" i="1" s="1"/>
  <c r="F438" i="1"/>
  <c r="M438" i="1" s="1"/>
  <c r="F437" i="1"/>
  <c r="M437" i="1" s="1"/>
  <c r="F436" i="1"/>
  <c r="M436" i="1" s="1"/>
  <c r="F435" i="1"/>
  <c r="M435" i="1" s="1"/>
  <c r="F434" i="1"/>
  <c r="M434" i="1" s="1"/>
  <c r="F433" i="1"/>
  <c r="M433" i="1" s="1"/>
  <c r="F432" i="1"/>
  <c r="M432" i="1" s="1"/>
  <c r="F431" i="1"/>
  <c r="M431" i="1" s="1"/>
  <c r="F430" i="1"/>
  <c r="M430" i="1" s="1"/>
  <c r="F429" i="1"/>
  <c r="M429" i="1" s="1"/>
  <c r="F428" i="1"/>
  <c r="M428" i="1" s="1"/>
  <c r="F427" i="1"/>
  <c r="M427" i="1" s="1"/>
  <c r="F426" i="1"/>
  <c r="M426" i="1" s="1"/>
  <c r="F425" i="1"/>
  <c r="M425" i="1" s="1"/>
  <c r="F424" i="1"/>
  <c r="M424" i="1" s="1"/>
  <c r="F423" i="1"/>
  <c r="M423" i="1" s="1"/>
  <c r="F422" i="1"/>
  <c r="M422" i="1" s="1"/>
  <c r="F421" i="1"/>
  <c r="M421" i="1" s="1"/>
  <c r="F420" i="1"/>
  <c r="M420" i="1" s="1"/>
  <c r="F419" i="1"/>
  <c r="M419" i="1" s="1"/>
  <c r="F418" i="1"/>
  <c r="M418" i="1" s="1"/>
  <c r="F417" i="1"/>
  <c r="M417" i="1" s="1"/>
  <c r="F416" i="1"/>
  <c r="M416" i="1" s="1"/>
  <c r="F415" i="1"/>
  <c r="M415" i="1" s="1"/>
  <c r="F414" i="1"/>
  <c r="M414" i="1" s="1"/>
  <c r="F413" i="1"/>
  <c r="M413" i="1" s="1"/>
  <c r="F412" i="1"/>
  <c r="M412" i="1" s="1"/>
  <c r="F411" i="1"/>
  <c r="M411" i="1" s="1"/>
  <c r="F410" i="1"/>
  <c r="M410" i="1" s="1"/>
  <c r="F409" i="1"/>
  <c r="M409" i="1" s="1"/>
  <c r="F408" i="1"/>
  <c r="M408" i="1" s="1"/>
  <c r="F407" i="1"/>
  <c r="M407" i="1" s="1"/>
  <c r="F406" i="1"/>
  <c r="M406" i="1" s="1"/>
  <c r="F405" i="1"/>
  <c r="M405" i="1" s="1"/>
  <c r="F404" i="1"/>
  <c r="M404" i="1" s="1"/>
  <c r="F403" i="1"/>
  <c r="M403" i="1" s="1"/>
  <c r="F402" i="1"/>
  <c r="M402" i="1" s="1"/>
  <c r="F401" i="1"/>
  <c r="M401" i="1" s="1"/>
  <c r="F400" i="1"/>
  <c r="M400" i="1" s="1"/>
  <c r="F399" i="1"/>
  <c r="M399" i="1" s="1"/>
  <c r="F398" i="1"/>
  <c r="M398" i="1" s="1"/>
  <c r="F397" i="1"/>
  <c r="M397" i="1" s="1"/>
  <c r="F396" i="1"/>
  <c r="M396" i="1" s="1"/>
  <c r="F395" i="1"/>
  <c r="M395" i="1" s="1"/>
  <c r="F394" i="1"/>
  <c r="M394" i="1" s="1"/>
  <c r="F393" i="1"/>
  <c r="M393" i="1" s="1"/>
  <c r="F392" i="1"/>
  <c r="M392" i="1" s="1"/>
  <c r="F391" i="1"/>
  <c r="M391" i="1" s="1"/>
  <c r="F390" i="1"/>
  <c r="M390" i="1" s="1"/>
  <c r="F389" i="1"/>
  <c r="M389" i="1" s="1"/>
  <c r="F388" i="1"/>
  <c r="M388" i="1" s="1"/>
  <c r="F387" i="1"/>
  <c r="M387" i="1" s="1"/>
  <c r="F386" i="1"/>
  <c r="M386" i="1" s="1"/>
  <c r="F385" i="1"/>
  <c r="M385" i="1" s="1"/>
  <c r="F384" i="1"/>
  <c r="M384" i="1" s="1"/>
  <c r="F383" i="1"/>
  <c r="M383" i="1" s="1"/>
  <c r="F382" i="1"/>
  <c r="M382" i="1" s="1"/>
  <c r="F381" i="1"/>
  <c r="M381" i="1" s="1"/>
  <c r="F380" i="1"/>
  <c r="M380" i="1" s="1"/>
  <c r="F379" i="1"/>
  <c r="M379" i="1" s="1"/>
  <c r="F378" i="1"/>
  <c r="M378" i="1" s="1"/>
  <c r="F377" i="1"/>
  <c r="M377" i="1" s="1"/>
  <c r="F376" i="1"/>
  <c r="M376" i="1" s="1"/>
  <c r="F375" i="1"/>
  <c r="M375" i="1" s="1"/>
  <c r="F374" i="1"/>
  <c r="M374" i="1" s="1"/>
  <c r="F373" i="1"/>
  <c r="M373" i="1" s="1"/>
  <c r="F372" i="1"/>
  <c r="M372" i="1" s="1"/>
  <c r="F371" i="1"/>
  <c r="M371" i="1" s="1"/>
  <c r="F370" i="1"/>
  <c r="M370" i="1" s="1"/>
  <c r="F369" i="1"/>
  <c r="M369" i="1" s="1"/>
  <c r="F368" i="1"/>
  <c r="M368" i="1" s="1"/>
  <c r="F367" i="1"/>
  <c r="M367" i="1" s="1"/>
  <c r="F366" i="1"/>
  <c r="M366" i="1" s="1"/>
  <c r="F365" i="1"/>
  <c r="M365" i="1" s="1"/>
  <c r="F364" i="1"/>
  <c r="M364" i="1" s="1"/>
  <c r="F363" i="1"/>
  <c r="M363" i="1" s="1"/>
  <c r="F362" i="1"/>
  <c r="M362" i="1" s="1"/>
  <c r="F361" i="1"/>
  <c r="M361" i="1" s="1"/>
  <c r="F360" i="1"/>
  <c r="M360" i="1" s="1"/>
  <c r="F359" i="1"/>
  <c r="M359" i="1" s="1"/>
  <c r="F358" i="1"/>
  <c r="M358" i="1" s="1"/>
  <c r="F357" i="1"/>
  <c r="M357" i="1" s="1"/>
  <c r="F356" i="1"/>
  <c r="M356" i="1" s="1"/>
  <c r="F355" i="1"/>
  <c r="M355" i="1" s="1"/>
  <c r="F354" i="1"/>
  <c r="M354" i="1" s="1"/>
  <c r="F353" i="1"/>
  <c r="M353" i="1" s="1"/>
  <c r="F352" i="1"/>
  <c r="M352" i="1" s="1"/>
  <c r="F351" i="1"/>
  <c r="M351" i="1" s="1"/>
  <c r="F350" i="1"/>
  <c r="M350" i="1" s="1"/>
  <c r="F349" i="1"/>
  <c r="M349" i="1" s="1"/>
  <c r="F348" i="1"/>
  <c r="M348" i="1" s="1"/>
  <c r="F347" i="1"/>
  <c r="M347" i="1" s="1"/>
  <c r="F346" i="1"/>
  <c r="M346" i="1" s="1"/>
  <c r="F345" i="1"/>
  <c r="M345" i="1" s="1"/>
  <c r="F344" i="1"/>
  <c r="M344" i="1" s="1"/>
  <c r="F343" i="1"/>
  <c r="M343" i="1" s="1"/>
  <c r="F342" i="1"/>
  <c r="M342" i="1" s="1"/>
  <c r="F341" i="1"/>
  <c r="M341" i="1" s="1"/>
  <c r="F340" i="1"/>
  <c r="M340" i="1" s="1"/>
  <c r="F339" i="1"/>
  <c r="M339" i="1" s="1"/>
  <c r="F338" i="1"/>
  <c r="M338" i="1" s="1"/>
  <c r="F337" i="1"/>
  <c r="M337" i="1" s="1"/>
  <c r="F336" i="1"/>
  <c r="M336" i="1" s="1"/>
  <c r="F335" i="1"/>
  <c r="M335" i="1" s="1"/>
  <c r="F334" i="1"/>
  <c r="M334" i="1" s="1"/>
  <c r="F333" i="1"/>
  <c r="M333" i="1" s="1"/>
  <c r="F332" i="1"/>
  <c r="M332" i="1" s="1"/>
  <c r="F331" i="1"/>
  <c r="M331" i="1" s="1"/>
  <c r="F330" i="1"/>
  <c r="M330" i="1" s="1"/>
  <c r="F329" i="1"/>
  <c r="M329" i="1" s="1"/>
  <c r="F328" i="1"/>
  <c r="M328" i="1" s="1"/>
  <c r="F327" i="1"/>
  <c r="M327" i="1" s="1"/>
  <c r="F326" i="1"/>
  <c r="M326" i="1" s="1"/>
  <c r="F325" i="1"/>
  <c r="M325" i="1" s="1"/>
  <c r="F324" i="1"/>
  <c r="M324" i="1" s="1"/>
  <c r="F323" i="1"/>
  <c r="M323" i="1" s="1"/>
  <c r="F322" i="1"/>
  <c r="M322" i="1" s="1"/>
  <c r="F321" i="1"/>
  <c r="M321" i="1" s="1"/>
  <c r="F320" i="1"/>
  <c r="M320" i="1" s="1"/>
  <c r="F319" i="1"/>
  <c r="M319" i="1" s="1"/>
  <c r="F318" i="1"/>
  <c r="M318" i="1" s="1"/>
  <c r="F317" i="1"/>
  <c r="M317" i="1" s="1"/>
  <c r="F316" i="1"/>
  <c r="M316" i="1" s="1"/>
  <c r="F315" i="1"/>
  <c r="M315" i="1" s="1"/>
  <c r="F314" i="1"/>
  <c r="M314" i="1" s="1"/>
  <c r="F313" i="1"/>
  <c r="M313" i="1" s="1"/>
  <c r="F312" i="1"/>
  <c r="M312" i="1" s="1"/>
  <c r="F311" i="1"/>
  <c r="M311" i="1" s="1"/>
  <c r="F310" i="1"/>
  <c r="M310" i="1" s="1"/>
  <c r="F309" i="1"/>
  <c r="M309" i="1" s="1"/>
  <c r="F308" i="1"/>
  <c r="M308" i="1" s="1"/>
  <c r="F307" i="1"/>
  <c r="M307" i="1" s="1"/>
  <c r="F306" i="1"/>
  <c r="M306" i="1" s="1"/>
  <c r="F305" i="1"/>
  <c r="M305" i="1" s="1"/>
  <c r="F304" i="1"/>
  <c r="M304" i="1" s="1"/>
  <c r="F303" i="1"/>
  <c r="M303" i="1" s="1"/>
  <c r="F302" i="1"/>
  <c r="M302" i="1" s="1"/>
  <c r="F301" i="1"/>
  <c r="M301" i="1" s="1"/>
  <c r="F300" i="1"/>
  <c r="M300" i="1" s="1"/>
  <c r="F299" i="1"/>
  <c r="M299" i="1" s="1"/>
  <c r="F298" i="1"/>
  <c r="M298" i="1" s="1"/>
  <c r="F297" i="1"/>
  <c r="M297" i="1" s="1"/>
  <c r="F296" i="1"/>
  <c r="M296" i="1" s="1"/>
  <c r="F295" i="1"/>
  <c r="M295" i="1" s="1"/>
  <c r="F294" i="1"/>
  <c r="M294" i="1" s="1"/>
  <c r="F293" i="1"/>
  <c r="M293" i="1" s="1"/>
  <c r="F292" i="1"/>
  <c r="M292" i="1" s="1"/>
  <c r="F291" i="1"/>
  <c r="M291" i="1" s="1"/>
  <c r="F290" i="1"/>
  <c r="M290" i="1" s="1"/>
  <c r="F289" i="1"/>
  <c r="M289" i="1" s="1"/>
  <c r="F288" i="1"/>
  <c r="M288" i="1" s="1"/>
  <c r="F287" i="1"/>
  <c r="M287" i="1" s="1"/>
  <c r="F286" i="1"/>
  <c r="M286" i="1" s="1"/>
  <c r="F285" i="1"/>
  <c r="M285" i="1" s="1"/>
  <c r="F284" i="1"/>
  <c r="M284" i="1" s="1"/>
  <c r="F283" i="1"/>
  <c r="M283" i="1" s="1"/>
  <c r="F282" i="1"/>
  <c r="M282" i="1" s="1"/>
  <c r="F281" i="1"/>
  <c r="M281" i="1" s="1"/>
  <c r="F280" i="1"/>
  <c r="M280" i="1" s="1"/>
  <c r="F279" i="1"/>
  <c r="M279" i="1" s="1"/>
  <c r="F278" i="1"/>
  <c r="M278" i="1" s="1"/>
  <c r="F277" i="1"/>
  <c r="M277" i="1" s="1"/>
  <c r="F276" i="1"/>
  <c r="M276" i="1" s="1"/>
  <c r="F275" i="1"/>
  <c r="M275" i="1" s="1"/>
  <c r="F274" i="1"/>
  <c r="M274" i="1" s="1"/>
  <c r="F273" i="1"/>
  <c r="M273" i="1" s="1"/>
  <c r="F272" i="1"/>
  <c r="M272" i="1" s="1"/>
  <c r="F271" i="1"/>
  <c r="M271" i="1" s="1"/>
  <c r="F270" i="1"/>
  <c r="M270" i="1" s="1"/>
  <c r="F269" i="1"/>
  <c r="M269" i="1" s="1"/>
  <c r="F268" i="1"/>
  <c r="M268" i="1" s="1"/>
  <c r="F267" i="1"/>
  <c r="M267" i="1" s="1"/>
  <c r="F266" i="1"/>
  <c r="M266" i="1" s="1"/>
  <c r="F265" i="1"/>
  <c r="M265" i="1" s="1"/>
  <c r="F264" i="1"/>
  <c r="M264" i="1" s="1"/>
  <c r="F263" i="1"/>
  <c r="M263" i="1" s="1"/>
  <c r="F262" i="1"/>
  <c r="M262" i="1" s="1"/>
  <c r="F261" i="1"/>
  <c r="M261" i="1" s="1"/>
  <c r="F260" i="1"/>
  <c r="M260" i="1" s="1"/>
  <c r="F259" i="1"/>
  <c r="M259" i="1" s="1"/>
  <c r="F258" i="1"/>
  <c r="M258" i="1" s="1"/>
  <c r="F257" i="1"/>
  <c r="M257" i="1" s="1"/>
  <c r="F256" i="1"/>
  <c r="M256" i="1" s="1"/>
  <c r="F255" i="1"/>
  <c r="M255" i="1" s="1"/>
  <c r="F254" i="1"/>
  <c r="M254" i="1" s="1"/>
  <c r="F253" i="1"/>
  <c r="M253" i="1" s="1"/>
  <c r="F252" i="1"/>
  <c r="M252" i="1" s="1"/>
  <c r="F251" i="1"/>
  <c r="M251" i="1" s="1"/>
  <c r="F250" i="1"/>
  <c r="M250" i="1" s="1"/>
  <c r="F249" i="1"/>
  <c r="M249" i="1" s="1"/>
  <c r="F248" i="1"/>
  <c r="M248" i="1" s="1"/>
  <c r="F247" i="1"/>
  <c r="M247" i="1" s="1"/>
  <c r="F246" i="1"/>
  <c r="M246" i="1" s="1"/>
  <c r="F245" i="1"/>
  <c r="M245" i="1" s="1"/>
  <c r="F244" i="1"/>
  <c r="M244" i="1" s="1"/>
  <c r="F243" i="1"/>
  <c r="M243" i="1" s="1"/>
  <c r="F242" i="1"/>
  <c r="M242" i="1" s="1"/>
  <c r="F241" i="1"/>
  <c r="M241" i="1" s="1"/>
  <c r="F240" i="1"/>
  <c r="M240" i="1" s="1"/>
  <c r="F239" i="1"/>
  <c r="M239" i="1" s="1"/>
  <c r="F238" i="1"/>
  <c r="M238" i="1" s="1"/>
  <c r="F237" i="1"/>
  <c r="M237" i="1" s="1"/>
  <c r="F236" i="1"/>
  <c r="M236" i="1" s="1"/>
  <c r="F235" i="1"/>
  <c r="M235" i="1" s="1"/>
  <c r="F234" i="1"/>
  <c r="M234" i="1" s="1"/>
  <c r="F233" i="1"/>
  <c r="M233" i="1" s="1"/>
  <c r="F232" i="1"/>
  <c r="M232" i="1" s="1"/>
  <c r="F231" i="1"/>
  <c r="M231" i="1" s="1"/>
  <c r="F230" i="1"/>
  <c r="M230" i="1" s="1"/>
  <c r="F229" i="1"/>
  <c r="M229" i="1" s="1"/>
  <c r="F228" i="1"/>
  <c r="M228" i="1" s="1"/>
  <c r="F227" i="1"/>
  <c r="M227" i="1" s="1"/>
  <c r="F226" i="1"/>
  <c r="M226" i="1" s="1"/>
  <c r="F225" i="1"/>
  <c r="M225" i="1" s="1"/>
  <c r="F224" i="1"/>
  <c r="M224" i="1" s="1"/>
  <c r="F223" i="1"/>
  <c r="M223" i="1" s="1"/>
  <c r="F222" i="1"/>
  <c r="M222" i="1" s="1"/>
  <c r="F221" i="1"/>
  <c r="M221" i="1" s="1"/>
  <c r="F220" i="1"/>
  <c r="M220" i="1" s="1"/>
  <c r="F219" i="1"/>
  <c r="M219" i="1" s="1"/>
  <c r="F218" i="1"/>
  <c r="M218" i="1" s="1"/>
  <c r="F217" i="1"/>
  <c r="M217" i="1" s="1"/>
  <c r="F216" i="1"/>
  <c r="M216" i="1" s="1"/>
  <c r="F215" i="1"/>
  <c r="M215" i="1" s="1"/>
  <c r="F214" i="1"/>
  <c r="M214" i="1" s="1"/>
  <c r="F213" i="1"/>
  <c r="M213" i="1" s="1"/>
  <c r="F212" i="1"/>
  <c r="M212" i="1" s="1"/>
  <c r="F211" i="1"/>
  <c r="M211" i="1" s="1"/>
  <c r="F210" i="1"/>
  <c r="M210" i="1" s="1"/>
  <c r="F209" i="1"/>
  <c r="M209" i="1" s="1"/>
  <c r="F208" i="1"/>
  <c r="M208" i="1" s="1"/>
  <c r="F207" i="1"/>
  <c r="M207" i="1" s="1"/>
  <c r="F206" i="1"/>
  <c r="M206" i="1" s="1"/>
  <c r="F205" i="1"/>
  <c r="M205" i="1" s="1"/>
  <c r="F204" i="1"/>
  <c r="M204" i="1" s="1"/>
  <c r="F203" i="1"/>
  <c r="M203" i="1" s="1"/>
  <c r="F202" i="1"/>
  <c r="M202" i="1" s="1"/>
  <c r="F201" i="1"/>
  <c r="M201" i="1" s="1"/>
  <c r="F200" i="1"/>
  <c r="M200" i="1" s="1"/>
  <c r="F199" i="1"/>
  <c r="M199" i="1" s="1"/>
  <c r="F198" i="1"/>
  <c r="M198" i="1" s="1"/>
  <c r="F197" i="1"/>
  <c r="M197" i="1" s="1"/>
  <c r="F196" i="1"/>
  <c r="M196" i="1" s="1"/>
  <c r="F195" i="1"/>
  <c r="M195" i="1" s="1"/>
  <c r="F194" i="1"/>
  <c r="M194" i="1" s="1"/>
  <c r="F193" i="1"/>
  <c r="M193" i="1" s="1"/>
  <c r="F192" i="1"/>
  <c r="M192" i="1" s="1"/>
  <c r="F191" i="1"/>
  <c r="M191" i="1" s="1"/>
  <c r="F190" i="1"/>
  <c r="M190" i="1" s="1"/>
  <c r="F189" i="1"/>
  <c r="M189" i="1" s="1"/>
  <c r="F188" i="1"/>
  <c r="M188" i="1" s="1"/>
  <c r="F187" i="1"/>
  <c r="M187" i="1" s="1"/>
  <c r="F186" i="1"/>
  <c r="M186" i="1" s="1"/>
  <c r="F185" i="1"/>
  <c r="M185" i="1" s="1"/>
  <c r="F184" i="1"/>
  <c r="M184" i="1" s="1"/>
  <c r="F183" i="1"/>
  <c r="M183" i="1" s="1"/>
  <c r="F182" i="1"/>
  <c r="M182" i="1" s="1"/>
  <c r="F181" i="1"/>
  <c r="M181" i="1" s="1"/>
  <c r="F180" i="1"/>
  <c r="M180" i="1" s="1"/>
  <c r="F179" i="1"/>
  <c r="M179" i="1" s="1"/>
  <c r="F178" i="1"/>
  <c r="M178" i="1" s="1"/>
  <c r="F177" i="1"/>
  <c r="M177" i="1" s="1"/>
  <c r="F176" i="1"/>
  <c r="M176" i="1" s="1"/>
  <c r="F175" i="1"/>
  <c r="M175" i="1" s="1"/>
  <c r="F174" i="1"/>
  <c r="M174" i="1" s="1"/>
  <c r="F173" i="1"/>
  <c r="M173" i="1" s="1"/>
  <c r="F172" i="1"/>
  <c r="M172" i="1" s="1"/>
  <c r="F171" i="1"/>
  <c r="M171" i="1" s="1"/>
  <c r="F170" i="1"/>
  <c r="M170" i="1" s="1"/>
  <c r="F169" i="1"/>
  <c r="M169" i="1" s="1"/>
  <c r="F168" i="1"/>
  <c r="M168" i="1" s="1"/>
  <c r="F167" i="1"/>
  <c r="M167" i="1" s="1"/>
  <c r="F166" i="1"/>
  <c r="M166" i="1" s="1"/>
  <c r="F165" i="1"/>
  <c r="M165" i="1" s="1"/>
  <c r="F164" i="1"/>
  <c r="M164" i="1" s="1"/>
  <c r="F163" i="1"/>
  <c r="M163" i="1" s="1"/>
  <c r="F162" i="1"/>
  <c r="M162" i="1" s="1"/>
  <c r="F161" i="1"/>
  <c r="M161" i="1" s="1"/>
  <c r="F160" i="1"/>
  <c r="M160" i="1" s="1"/>
  <c r="F159" i="1"/>
  <c r="M159" i="1" s="1"/>
  <c r="F158" i="1"/>
  <c r="M158" i="1" s="1"/>
  <c r="F157" i="1"/>
  <c r="M157" i="1" s="1"/>
  <c r="F156" i="1"/>
  <c r="M156" i="1" s="1"/>
  <c r="F155" i="1"/>
  <c r="M155" i="1" s="1"/>
  <c r="F154" i="1"/>
  <c r="M154" i="1" s="1"/>
  <c r="F153" i="1"/>
  <c r="M153" i="1" s="1"/>
  <c r="F152" i="1"/>
  <c r="M152" i="1" s="1"/>
  <c r="F151" i="1"/>
  <c r="M151" i="1" s="1"/>
  <c r="F150" i="1"/>
  <c r="M150" i="1" s="1"/>
  <c r="F149" i="1"/>
  <c r="M149" i="1" s="1"/>
  <c r="F148" i="1"/>
  <c r="M148" i="1" s="1"/>
  <c r="F147" i="1"/>
  <c r="M147" i="1" s="1"/>
  <c r="F146" i="1"/>
  <c r="M146" i="1" s="1"/>
  <c r="F145" i="1"/>
  <c r="M145" i="1" s="1"/>
  <c r="F144" i="1"/>
  <c r="M144" i="1" s="1"/>
  <c r="F143" i="1"/>
  <c r="M143" i="1" s="1"/>
  <c r="F142" i="1"/>
  <c r="M142" i="1" s="1"/>
  <c r="F141" i="1"/>
  <c r="M141" i="1" s="1"/>
  <c r="F140" i="1"/>
  <c r="M140" i="1" s="1"/>
  <c r="F139" i="1"/>
  <c r="M139" i="1" s="1"/>
  <c r="F138" i="1"/>
  <c r="M138" i="1" s="1"/>
  <c r="F137" i="1"/>
  <c r="M137" i="1" s="1"/>
  <c r="F136" i="1"/>
  <c r="M136" i="1" s="1"/>
  <c r="F135" i="1"/>
  <c r="M135" i="1" s="1"/>
  <c r="F134" i="1"/>
  <c r="M134" i="1" s="1"/>
  <c r="F133" i="1"/>
  <c r="M133" i="1" s="1"/>
  <c r="F132" i="1"/>
  <c r="M132" i="1" s="1"/>
  <c r="F131" i="1"/>
  <c r="M131" i="1" s="1"/>
  <c r="F130" i="1"/>
  <c r="M130" i="1" s="1"/>
  <c r="F129" i="1"/>
  <c r="M129" i="1" s="1"/>
  <c r="F128" i="1"/>
  <c r="M128" i="1" s="1"/>
  <c r="F127" i="1"/>
  <c r="M127" i="1" s="1"/>
  <c r="F126" i="1"/>
  <c r="M126" i="1" s="1"/>
  <c r="F125" i="1"/>
  <c r="M125" i="1" s="1"/>
  <c r="F124" i="1"/>
  <c r="M124" i="1" s="1"/>
  <c r="F123" i="1"/>
  <c r="M123" i="1" s="1"/>
  <c r="F122" i="1"/>
  <c r="M122" i="1" s="1"/>
  <c r="F121" i="1"/>
  <c r="M121" i="1" s="1"/>
  <c r="F120" i="1"/>
  <c r="M120" i="1" s="1"/>
  <c r="F119" i="1"/>
  <c r="M119" i="1" s="1"/>
  <c r="F118" i="1"/>
  <c r="M118" i="1" s="1"/>
  <c r="F117" i="1"/>
  <c r="M117" i="1" s="1"/>
  <c r="F116" i="1"/>
  <c r="M116" i="1" s="1"/>
  <c r="F115" i="1"/>
  <c r="M115" i="1" s="1"/>
  <c r="F114" i="1"/>
  <c r="M114" i="1" s="1"/>
  <c r="F113" i="1"/>
  <c r="M113" i="1" s="1"/>
  <c r="F112" i="1"/>
  <c r="M112" i="1" s="1"/>
  <c r="F111" i="1"/>
  <c r="M111" i="1" s="1"/>
  <c r="F110" i="1"/>
  <c r="M110" i="1" s="1"/>
  <c r="F109" i="1"/>
  <c r="M109" i="1" s="1"/>
  <c r="F108" i="1"/>
  <c r="M108" i="1" s="1"/>
  <c r="F107" i="1"/>
  <c r="M107" i="1" s="1"/>
  <c r="F106" i="1"/>
  <c r="M106" i="1" s="1"/>
  <c r="F105" i="1"/>
  <c r="M105" i="1" s="1"/>
  <c r="F104" i="1"/>
  <c r="M104" i="1" s="1"/>
  <c r="F103" i="1"/>
  <c r="M103" i="1" s="1"/>
  <c r="F102" i="1"/>
  <c r="M102" i="1" s="1"/>
  <c r="F101" i="1"/>
  <c r="M101" i="1" s="1"/>
  <c r="F100" i="1"/>
  <c r="M100" i="1" s="1"/>
  <c r="F99" i="1"/>
  <c r="M99" i="1" s="1"/>
  <c r="F98" i="1"/>
  <c r="M98" i="1" s="1"/>
  <c r="F97" i="1"/>
  <c r="M97" i="1" s="1"/>
  <c r="F96" i="1"/>
  <c r="M96" i="1" s="1"/>
  <c r="F95" i="1"/>
  <c r="M95" i="1" s="1"/>
  <c r="F94" i="1"/>
  <c r="M94" i="1" s="1"/>
  <c r="F93" i="1"/>
  <c r="M93" i="1" s="1"/>
  <c r="F92" i="1"/>
  <c r="M92" i="1" s="1"/>
  <c r="F91" i="1"/>
  <c r="M91" i="1" s="1"/>
  <c r="F90" i="1"/>
  <c r="M90" i="1" s="1"/>
  <c r="F89" i="1"/>
  <c r="M89" i="1" s="1"/>
  <c r="F88" i="1"/>
  <c r="M88" i="1" s="1"/>
  <c r="F87" i="1"/>
  <c r="M87" i="1" s="1"/>
  <c r="F86" i="1"/>
  <c r="M86" i="1" s="1"/>
  <c r="F85" i="1"/>
  <c r="M85" i="1" s="1"/>
  <c r="F84" i="1"/>
  <c r="M84" i="1" s="1"/>
  <c r="F83" i="1"/>
  <c r="M83" i="1" s="1"/>
  <c r="F82" i="1"/>
  <c r="M82" i="1" s="1"/>
  <c r="F81" i="1"/>
  <c r="M81" i="1" s="1"/>
  <c r="F80" i="1"/>
  <c r="M80" i="1" s="1"/>
  <c r="F79" i="1"/>
  <c r="M79" i="1" s="1"/>
  <c r="F78" i="1"/>
  <c r="M78" i="1" s="1"/>
  <c r="F77" i="1"/>
  <c r="M77" i="1" s="1"/>
  <c r="F76" i="1"/>
  <c r="M76" i="1" s="1"/>
  <c r="F75" i="1"/>
  <c r="M75" i="1" s="1"/>
  <c r="F74" i="1"/>
  <c r="M74" i="1" s="1"/>
  <c r="F73" i="1"/>
  <c r="M73" i="1" s="1"/>
  <c r="F72" i="1"/>
  <c r="M72" i="1" s="1"/>
  <c r="F71" i="1"/>
  <c r="M71" i="1" s="1"/>
  <c r="F70" i="1"/>
  <c r="M70" i="1" s="1"/>
  <c r="F69" i="1"/>
  <c r="M69" i="1" s="1"/>
  <c r="F68" i="1"/>
  <c r="M68" i="1" s="1"/>
  <c r="F67" i="1"/>
  <c r="M67" i="1" s="1"/>
  <c r="F66" i="1"/>
  <c r="M66" i="1" s="1"/>
  <c r="F65" i="1"/>
  <c r="M65" i="1" s="1"/>
  <c r="F64" i="1"/>
  <c r="M64" i="1" s="1"/>
  <c r="F63" i="1"/>
  <c r="M63" i="1" s="1"/>
  <c r="F62" i="1"/>
  <c r="M62" i="1" s="1"/>
  <c r="F61" i="1"/>
  <c r="M61" i="1" s="1"/>
  <c r="F60" i="1"/>
  <c r="M60" i="1" s="1"/>
  <c r="F59" i="1"/>
  <c r="M59" i="1" s="1"/>
  <c r="F58" i="1"/>
  <c r="M58" i="1" s="1"/>
  <c r="F57" i="1"/>
  <c r="M57" i="1" s="1"/>
  <c r="F56" i="1"/>
  <c r="M56" i="1" s="1"/>
  <c r="F55" i="1"/>
  <c r="M55" i="1" s="1"/>
  <c r="F54" i="1"/>
  <c r="M54" i="1" s="1"/>
  <c r="F53" i="1"/>
  <c r="M53" i="1" s="1"/>
  <c r="F52" i="1"/>
  <c r="M52" i="1" s="1"/>
  <c r="F51" i="1"/>
  <c r="M51" i="1" s="1"/>
  <c r="F50" i="1"/>
  <c r="M50" i="1" s="1"/>
  <c r="F49" i="1"/>
  <c r="M49" i="1" s="1"/>
  <c r="F48" i="1"/>
  <c r="M48" i="1" s="1"/>
  <c r="F47" i="1"/>
  <c r="M47" i="1" s="1"/>
  <c r="F46" i="1"/>
  <c r="M46" i="1" s="1"/>
  <c r="F45" i="1"/>
  <c r="M45" i="1" s="1"/>
  <c r="F44" i="1"/>
  <c r="M44" i="1" s="1"/>
  <c r="F43" i="1"/>
  <c r="M43" i="1" s="1"/>
  <c r="I42" i="1"/>
  <c r="H42" i="1"/>
  <c r="F42" i="1"/>
  <c r="F41" i="1"/>
  <c r="M41" i="1" s="1"/>
  <c r="F40" i="1"/>
  <c r="M40" i="1" s="1"/>
  <c r="F39" i="1"/>
  <c r="M39" i="1" s="1"/>
  <c r="F38" i="1"/>
  <c r="M38" i="1" s="1"/>
  <c r="F37" i="1"/>
  <c r="M37" i="1" s="1"/>
  <c r="F36" i="1"/>
  <c r="M36" i="1" s="1"/>
  <c r="F35" i="1"/>
  <c r="M35" i="1" s="1"/>
  <c r="F34" i="1"/>
  <c r="M34" i="1" s="1"/>
  <c r="F33" i="1"/>
  <c r="M33" i="1" s="1"/>
  <c r="F32" i="1"/>
  <c r="M32" i="1" s="1"/>
  <c r="F31" i="1"/>
  <c r="M31" i="1" s="1"/>
  <c r="F30" i="1"/>
  <c r="M30" i="1" s="1"/>
  <c r="F29" i="1"/>
  <c r="M29" i="1" s="1"/>
  <c r="F28" i="1"/>
  <c r="M28" i="1" s="1"/>
  <c r="F27" i="1"/>
  <c r="M27" i="1" s="1"/>
  <c r="F26" i="1"/>
  <c r="M26" i="1" s="1"/>
  <c r="F25" i="1"/>
  <c r="M25" i="1" s="1"/>
  <c r="F24" i="1"/>
  <c r="M24" i="1" s="1"/>
  <c r="F23" i="1"/>
  <c r="M23" i="1" s="1"/>
  <c r="F22" i="1"/>
  <c r="M22" i="1" s="1"/>
  <c r="F21" i="1"/>
  <c r="M21" i="1" s="1"/>
  <c r="F20" i="1"/>
  <c r="M20" i="1" s="1"/>
  <c r="F19" i="1"/>
  <c r="M19" i="1" s="1"/>
  <c r="F18" i="1"/>
  <c r="M18" i="1" s="1"/>
  <c r="F17" i="1"/>
  <c r="M17" i="1" s="1"/>
  <c r="F16" i="1"/>
  <c r="M16" i="1" s="1"/>
  <c r="F15" i="1"/>
  <c r="M15" i="1" s="1"/>
  <c r="F14" i="1"/>
  <c r="M14" i="1" s="1"/>
  <c r="F13" i="1"/>
  <c r="M13" i="1" s="1"/>
  <c r="F12" i="1"/>
  <c r="M12" i="1" s="1"/>
  <c r="F11" i="1"/>
  <c r="M2412" i="1" l="1"/>
  <c r="M2204" i="1"/>
  <c r="M2359" i="1"/>
  <c r="H2429" i="1"/>
  <c r="M42" i="1"/>
  <c r="F2429" i="1"/>
  <c r="M11" i="1"/>
  <c r="I2429" i="1"/>
  <c r="L2429" i="1"/>
  <c r="M2358" i="1"/>
  <c r="M2349" i="1"/>
  <c r="M2418" i="1"/>
  <c r="M2199" i="1"/>
  <c r="M24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laura.uribe</author>
    <author>manuel.fonseca</author>
    <author>Pedro Fabián Monarrez Mercado</author>
    <author>pedro.monarrez</author>
  </authors>
  <commentList>
    <comment ref="B8" authorId="0" shapeId="0" xr:uid="{E4289795-BDE1-4AE8-82F2-3341B2E5994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Pública. 2 de enero 2013 DOF</t>
        </r>
      </text>
    </comment>
    <comment ref="C8" authorId="0" shapeId="0" xr:uid="{CE92CC82-8C26-4F2E-A803-B24B047B9B88}">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D8" authorId="0" shapeId="0" xr:uid="{B79F90F1-5DB2-4FD8-BE17-E3B27D2BF5F9}">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H8" authorId="0" shapeId="0" xr:uid="{178CC786-917B-4A6F-BABB-0322A3FE2008}">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J8" authorId="0" shapeId="0" xr:uid="{E242856D-498F-4A45-9AE3-3BF8CC927632}">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K8" authorId="0" shapeId="0" xr:uid="{86AF7ADE-775C-4B27-8B37-7F47BEECA431}">
      <text>
        <r>
          <rPr>
            <sz val="10"/>
            <color indexed="81"/>
            <rFont val="Tahoma"/>
            <family val="2"/>
          </rPr>
          <t xml:space="preserve">SON LOS RECURSOS PROVENIENTES DEL SECTOR PRIVADO, DE FONDOS INTERNACIONALES Y OTROS NO COMPRENDIDOS EN LOS NUMERALES ANTERIORES
</t>
        </r>
      </text>
    </comment>
    <comment ref="B10" authorId="1" shapeId="0" xr:uid="{59FB4247-751F-4CBD-86F1-512A1EB64C03}">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1" authorId="2" shapeId="0" xr:uid="{44F8468C-091B-476F-8BD8-B97623CCA486}">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12" authorId="2" shapeId="0" xr:uid="{CB92F8DF-B7C4-433C-BE78-9DA3B473A684}">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3" authorId="2" shapeId="0" xr:uid="{48C3DCAF-2777-4DE1-9EA8-93F277C6A454}">
      <text>
        <r>
          <rPr>
            <b/>
            <sz val="12"/>
            <color indexed="81"/>
            <rFont val="Arial"/>
            <family val="2"/>
          </rPr>
          <t>Entero del impuesto a pagar por las personas físicas o morales en la realización de espectáculos culturales; tales como teatro, fenoménicas, ballet, ópera y similares. Calculado con base en el monto de los ingresos que se obtengan por la venta de boletos de entradas, tanto en preventa como en taquillas.</t>
        </r>
      </text>
    </comment>
    <comment ref="B14" authorId="2" shapeId="0" xr:uid="{20F060E7-9D63-407A-9970-3C3D777E6221}">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5" authorId="2" shapeId="0" xr:uid="{C86AD960-2C43-4BB3-861D-81576D29208E}">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6" authorId="2" shapeId="0" xr:uid="{857F1E7A-8992-4053-BF17-A22F3B6E45A4}">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7" authorId="2" shapeId="0" xr:uid="{DF5098BC-513D-425C-8466-8B79A2EE82FE}">
      <text>
        <r>
          <rPr>
            <b/>
            <sz val="12"/>
            <color indexed="81"/>
            <rFont val="Arial"/>
            <family val="2"/>
          </rPr>
          <t>Importe del impuesto por la trasmisión de dominio, de la propiedad o de los derechos de copropiedad sobre bienes inmuebles, tales como departamentos, casas, viviendas, entre otros.</t>
        </r>
      </text>
    </comment>
    <comment ref="B18" authorId="2" shapeId="0" xr:uid="{4769318B-6B62-42C8-8548-BE0F98E22401}">
      <text>
        <r>
          <rPr>
            <b/>
            <sz val="12"/>
            <color indexed="81"/>
            <rFont val="Arial"/>
            <family val="2"/>
          </rPr>
          <t>Importe de los ingresos de persona física o jurídica por la  realización, celebración o expedición de actos jurídicos, que tenga por objeto la construcción de inmuebles.</t>
        </r>
      </text>
    </comment>
    <comment ref="B19" authorId="2" shapeId="0" xr:uid="{D71BEA1A-801B-41D5-9AAC-42CEB9E0EE92}">
      <text>
        <r>
          <rPr>
            <b/>
            <sz val="12"/>
            <color indexed="81"/>
            <rFont val="Arial"/>
            <family val="2"/>
          </rPr>
          <t>Importe de los ingresos de persona física o jurídica por la  realización, celebración ó expedición de actos jurídicos, que tenga por objeto la reconstrucción de inmuebles.</t>
        </r>
      </text>
    </comment>
    <comment ref="B20" authorId="2" shapeId="0" xr:uid="{333C85F0-06D3-4A81-BD97-BCA2948C0350}">
      <text>
        <r>
          <rPr>
            <b/>
            <sz val="12"/>
            <color indexed="81"/>
            <rFont val="Arial"/>
            <family val="2"/>
          </rPr>
          <t>Importe de la indemnización causada por la falta de pago oportuno en la fecha o dentro del plazo señalado en la ley de ingresos en el título de impuestos.</t>
        </r>
      </text>
    </comment>
    <comment ref="B21" authorId="2" shapeId="0" xr:uid="{205BB2D0-C1BD-404A-AA8A-280372686BF2}">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22" authorId="2" shapeId="0" xr:uid="{9CF75EEE-0666-44A6-9293-B8C005A36EB8}">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23" authorId="3" shapeId="0" xr:uid="{CA80186E-2FD4-4266-BA25-03169C4E72C6}">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24" authorId="2" shapeId="0" xr:uid="{27F70251-2E66-47D9-B028-CDC6104724C3}">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25" authorId="2" shapeId="0" xr:uid="{88154877-5F47-45AD-8BD8-8B55B700548D}">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26" authorId="2" shapeId="0" xr:uid="{79856DC0-A077-489A-9A76-99C099B4BD7D}">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28" authorId="2" shapeId="0" xr:uid="{126F31BB-82F8-4858-99DB-BE765B0A07E9}">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29" authorId="2" shapeId="0" xr:uid="{2724AFD7-6867-42F3-B27C-B4C16B71D7AA}">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30" authorId="2" shapeId="0" xr:uid="{8ABFA34C-AD4B-4CDD-884C-09BCEC23A96B}">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31" authorId="2" shapeId="0" xr:uid="{C7427871-D183-4A9F-944B-AD2577016868}">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32" authorId="2" shapeId="0" xr:uid="{77FE0439-C24F-4705-A528-BD903B35F499}">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33" authorId="2" shapeId="0" xr:uid="{C06155FD-C71A-4EFA-95E9-B578DB5AD604}">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34" authorId="2" shapeId="0" xr:uid="{90A14968-8EA7-4287-A320-21F9120EF840}">
      <text>
        <r>
          <rPr>
            <b/>
            <sz val="12"/>
            <color indexed="81"/>
            <rFont val="Arial"/>
            <family val="2"/>
          </rPr>
          <t>Importe de los derechos que recauda la entidad de persona física o jurídica en la obtención o refrendo de licencias, permisos o registros, para la venta de bebidas alcohólicas.</t>
        </r>
      </text>
    </comment>
    <comment ref="B35" authorId="2" shapeId="0" xr:uid="{4EBB78DD-1E17-4E79-95E1-1B8AF17695D1}">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36" authorId="2" shapeId="0" xr:uid="{185EDD4B-7194-4753-902A-EDA613C82863}">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37" authorId="2" shapeId="0" xr:uid="{4CBD06EF-B961-417F-9FA2-D210C774773A}">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38" authorId="2" shapeId="0" xr:uid="{B8AB3F10-7195-4F0F-933B-4B7EC89142BE}">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39" authorId="2" shapeId="0" xr:uid="{C2AE1DEB-F3AD-4301-8760-9ED431FCAEAB}">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40" authorId="2" shapeId="0" xr:uid="{5C3E601F-A9E3-41F5-9865-65CE6C382396}">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41" authorId="2" shapeId="0" xr:uid="{BC553AAF-EA7E-45A8-A849-987957BE2247}">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42" authorId="2" shapeId="0" xr:uid="{87FCA18A-6B25-4F8A-9672-807214747C2E}">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43" authorId="2" shapeId="0" xr:uid="{3D58A7B8-D61A-441B-B2D5-BCE4F9BBFBE4}">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44" authorId="2" shapeId="0" xr:uid="{E6A67C5F-5BF5-4297-9BAE-DB5EC36D12CA}">
      <text>
        <r>
          <rPr>
            <b/>
            <sz val="12"/>
            <color indexed="81"/>
            <rFont val="Arial"/>
            <family val="2"/>
          </rPr>
          <t xml:space="preserve">Importe de los derechos correspondientes en la obtención  de licencias o permisos, para movimientos de tierra, previo dictamen de la Dirección de Obras.
</t>
        </r>
      </text>
    </comment>
    <comment ref="B45" authorId="2" shapeId="0" xr:uid="{F08660F0-2BE0-4A9C-A443-A52F6DE70A50}">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46" authorId="2" shapeId="0" xr:uid="{374A6201-321C-49FD-B046-2D9FD57580B4}">
      <text>
        <r>
          <rPr>
            <b/>
            <sz val="12"/>
            <color indexed="81"/>
            <rFont val="Arial"/>
            <family val="2"/>
          </rPr>
          <t>Importe de los ingresos obtenidos de persona física o jurídica por las licencias de cambio de régimen de propiedad individual a condominio.</t>
        </r>
      </text>
    </comment>
    <comment ref="B47" authorId="2" shapeId="0" xr:uid="{7FB73D57-B572-4239-B98D-2F2B14314C13}">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48" authorId="2" shapeId="0" xr:uid="{E6CAB935-29D9-43F9-AF3D-A00B5AAD504C}">
      <text>
        <r>
          <rPr>
            <b/>
            <sz val="12"/>
            <color indexed="81"/>
            <rFont val="Arial"/>
            <family val="2"/>
          </rPr>
          <t>Importe de los ingresos obtenidos por el peritaje, dictamen o inspección realizado por la dependencia municipal de obras públicas de carácter extraordinario.</t>
        </r>
      </text>
    </comment>
    <comment ref="B49" authorId="2" shapeId="0" xr:uid="{ADE374B6-C41F-4771-B448-2CF18211B278}">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50" authorId="2" shapeId="0" xr:uid="{193DE450-2F0B-4F88-8185-CDC6E5C3BFE1}">
      <text>
        <r>
          <rPr>
            <b/>
            <sz val="12"/>
            <color indexed="81"/>
            <rFont val="Arial"/>
            <family val="2"/>
          </rPr>
          <t>Importe de los ingresos obtenidos de las personas físicas o morales que requieran de realizar la inhumación o reinhumaciones de cadáveres.</t>
        </r>
      </text>
    </comment>
    <comment ref="B51" authorId="2" shapeId="0" xr:uid="{6C9A3FB3-DFFC-44C7-B809-1E6C0F2980F7}">
      <text>
        <r>
          <rPr>
            <b/>
            <sz val="12"/>
            <color indexed="81"/>
            <rFont val="Arial"/>
            <family val="2"/>
          </rPr>
          <t>Importe de los ingresos obtenidos por el permiso de exhumaciones prematuras o de restos áridos.</t>
        </r>
      </text>
    </comment>
    <comment ref="B52" authorId="2" shapeId="0" xr:uid="{CAB77BD7-FA04-44DD-8AFF-3425FB775392}">
      <text>
        <r>
          <rPr>
            <b/>
            <sz val="12"/>
            <color indexed="81"/>
            <rFont val="Arial"/>
            <family val="2"/>
          </rPr>
          <t>Importe de los ingresos obtenidos por el servicio realizado por el municipio para la cremación de cadáveres.</t>
        </r>
      </text>
    </comment>
    <comment ref="B53" authorId="2" shapeId="0" xr:uid="{58A12649-FA63-4284-8D27-03DCEB6C9302}">
      <text>
        <r>
          <rPr>
            <b/>
            <sz val="12"/>
            <color indexed="81"/>
            <rFont val="Arial"/>
            <family val="2"/>
          </rPr>
          <t>Importe de los ingresos obtenidos por el permiso de traslado de cadáveres fuera del municipio.</t>
        </r>
      </text>
    </comment>
    <comment ref="B54" authorId="2" shapeId="0" xr:uid="{5DF4A003-B83F-45C2-A17F-DC3764B9EE9C}">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55" authorId="2" shapeId="0" xr:uid="{913EFEBA-E65D-4570-88CC-56AD0B8B90BF}">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56" authorId="2" shapeId="0" xr:uid="{2422B1F6-A2D6-43C3-AC1E-C2FD09DB2E92}">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57" authorId="2" shapeId="0" xr:uid="{57379383-D89D-4279-ADF5-6C994ED6B85E}">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58" authorId="2" shapeId="0" xr:uid="{0FAEEA16-5813-4FBF-AF0E-B9A80ABBF8D0}">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59" authorId="2" shapeId="0" xr:uid="{DA855A5F-B9F6-434A-93DE-430841679740}">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60" authorId="2" shapeId="0" xr:uid="{407C7C5B-D70C-42A7-B690-7742DDB1F1D8}">
      <text>
        <r>
          <rPr>
            <b/>
            <sz val="12"/>
            <color indexed="81"/>
            <rFont val="Arial"/>
            <family val="2"/>
          </rPr>
          <t xml:space="preserve">Importe de los ingresos obtenidos para la entrega y acarreo de carnes en camiones municipales.
</t>
        </r>
      </text>
    </comment>
    <comment ref="B61" authorId="2" shapeId="0" xr:uid="{859E2CEB-EEED-41D6-BF77-D1FBA09A7F07}">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62" authorId="2" shapeId="0" xr:uid="{566A387E-3415-48BE-8895-2826806468E8}">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63" authorId="2" shapeId="0" xr:uid="{2B46D63F-25A2-48AE-9CF0-FC787BA1C8A5}">
      <text>
        <r>
          <rPr>
            <b/>
            <sz val="12"/>
            <color indexed="81"/>
            <rFont val="Arial"/>
            <family val="2"/>
          </rPr>
          <t>Importe de los ingresos que obtiene el municipio por la prestación del servicio del registro civil en las oficinas de este, fuera del horario normal.</t>
        </r>
      </text>
    </comment>
    <comment ref="B64" authorId="2" shapeId="0" xr:uid="{0C01B54F-4B42-43BC-86CC-FC112D82F681}">
      <text>
        <r>
          <rPr>
            <b/>
            <sz val="12"/>
            <color indexed="81"/>
            <rFont val="Arial"/>
            <family val="2"/>
          </rPr>
          <t>Importe de los ingresos que obtiene el municipio por la prestación del servicio del registro civil a domicilio; tales como matrimonios civiles a domicilio.</t>
        </r>
      </text>
    </comment>
    <comment ref="B65" authorId="2" shapeId="0" xr:uid="{83D2D134-2496-48F7-8C35-296334F3BDAD}">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66" authorId="2" shapeId="0" xr:uid="{35A259CF-7057-45C2-97C7-8C70E5B295B2}">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67" authorId="2" shapeId="0" xr:uid="{980E3009-37A7-4306-B693-66CD056B07C2}">
      <text>
        <r>
          <rPr>
            <b/>
            <sz val="12"/>
            <color indexed="81"/>
            <rFont val="Arial"/>
            <family val="2"/>
          </rPr>
          <t>Importe de los ingresos por la solicitud de dictámenes de trazo, uso y destino, a solicitud del interesado; tales como el dictamen técnico de factibilidad.</t>
        </r>
      </text>
    </comment>
    <comment ref="B68" authorId="2" shapeId="0" xr:uid="{74FD41E9-0FAB-4485-8D2D-C64A0A651595}">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69" authorId="2" shapeId="0" xr:uid="{87AE146B-CDEF-4D6C-ABD6-3C4FB6098335}">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70" authorId="2" shapeId="0" xr:uid="{2F3450BC-81B0-43E9-A0E9-9406B705C8C7}">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71" authorId="2" shapeId="0" xr:uid="{DE23100A-1C7A-4803-A0EB-04AE68748A46}">
      <text>
        <r>
          <rPr>
            <b/>
            <sz val="12"/>
            <color indexed="81"/>
            <rFont val="Arial"/>
            <family val="2"/>
          </rPr>
          <t>Importe de los ingresos obtenidos por la practica y expedición de deslindes de predios urbanos, con base en planos catastrales existentes.</t>
        </r>
      </text>
    </comment>
    <comment ref="B72" authorId="2" shapeId="0" xr:uid="{E4499E03-0CEE-466B-B519-8AEFDF7FCCEC}">
      <text>
        <r>
          <rPr>
            <b/>
            <sz val="12"/>
            <color indexed="81"/>
            <rFont val="Arial"/>
            <family val="2"/>
          </rPr>
          <t>Importe de los ingresos obtenidos por la solicitud de dictamen de valor, practicado por el área de catastro.</t>
        </r>
      </text>
    </comment>
    <comment ref="B73" authorId="2" shapeId="0" xr:uid="{637D088D-A1A1-4E53-91B4-6F4E44FC3B0A}">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74" authorId="2" shapeId="0" xr:uid="{7D1395C4-FF90-426B-BF19-44D47B574C90}">
      <text>
        <r>
          <rPr>
            <b/>
            <sz val="12"/>
            <color indexed="81"/>
            <rFont val="Arial"/>
            <family val="2"/>
          </rPr>
          <t>Importe de los ingresos obtenidos por servicios que se presten en horas hábiles.</t>
        </r>
      </text>
    </comment>
    <comment ref="B75" authorId="2" shapeId="0" xr:uid="{ECCC639D-F1CB-471E-8455-63D3F247FCAB}">
      <text>
        <r>
          <rPr>
            <b/>
            <sz val="12"/>
            <color indexed="81"/>
            <rFont val="Arial"/>
            <family val="2"/>
          </rPr>
          <t>Importe de los ingresos obtenidos por revisión de control epidemiológico, certificados de salud y certificados de casos médicos legales.</t>
        </r>
      </text>
    </comment>
    <comment ref="B76" authorId="2" shapeId="0" xr:uid="{009F399C-E8E6-48F1-9463-F34BFA31940B}">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77" authorId="2" shapeId="0" xr:uid="{0790010F-F454-489A-8608-F6A2BE261790}">
      <text>
        <r>
          <rPr>
            <b/>
            <sz val="12"/>
            <color indexed="81"/>
            <rFont val="Arial"/>
            <family val="2"/>
          </rPr>
          <t>Importe de la indemnización causada por la falta de pago oportuno en la fecha o dentro del plazo señalado en la ley de ingresos en el título de derechos.</t>
        </r>
      </text>
    </comment>
    <comment ref="B78" authorId="2" shapeId="0" xr:uid="{DDDB3DBA-23FD-4671-9813-6D4C8D0D8A74}">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79" authorId="2" shapeId="0" xr:uid="{D134A8B6-B865-47C1-9EA7-009CD335584C}">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80" authorId="3" shapeId="0" xr:uid="{2657851E-13D0-4969-8656-211C4E12459D}">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81" authorId="2" shapeId="0" xr:uid="{A9F47BF5-884A-4463-9925-671C298FB95B}">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82" authorId="2" shapeId="0" xr:uid="{0C03959A-76C9-485C-8A63-A64E4F70F6BD}">
      <text>
        <r>
          <rPr>
            <b/>
            <sz val="12"/>
            <color indexed="81"/>
            <rFont val="Arial"/>
            <family val="2"/>
          </rPr>
          <t>Importe de los ingresos que obtenga el erario municipal por la venta de productos procedentes de viveros y jardines,  tales como árboles, plantas, flores entre otros similares.</t>
        </r>
      </text>
    </comment>
    <comment ref="B83" authorId="2" shapeId="0" xr:uid="{BE61DA94-AB06-4A62-BEBA-9D80DAA6314F}">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84" authorId="2" shapeId="0" xr:uid="{9B922CC7-38B6-4791-B8E7-B4CF62525C56}">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85" authorId="3" shapeId="0" xr:uid="{F63712C1-8167-4B41-9068-6FBAC949B9BF}">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86" authorId="2" shapeId="0" xr:uid="{117D760A-FADE-45A2-AE5F-810B0D1CA6F6}">
      <text>
        <r>
          <rPr>
            <b/>
            <sz val="12"/>
            <color indexed="81"/>
            <rFont val="Arial"/>
            <family val="2"/>
          </rPr>
          <t>Importe de los ingresos obtenidos por concepto de multas derivadas de faltas distintas a las fiscales, tales como sanciones administrativas.</t>
        </r>
      </text>
    </comment>
    <comment ref="B87" authorId="2" shapeId="0" xr:uid="{050C969C-261D-4D8E-BDDF-6914D4D97BE0}">
      <text>
        <r>
          <rPr>
            <b/>
            <sz val="12"/>
            <color indexed="81"/>
            <rFont val="Arial"/>
            <family val="2"/>
          </rPr>
          <t>Importe de los ingresos obtenidos por concepto de multas derivadas de faltas distintas a las fiscales, tales como sanciones administrativas.</t>
        </r>
      </text>
    </comment>
    <comment ref="B88" authorId="2" shapeId="0" xr:uid="{D56816D7-F3D3-4DDB-A5F9-99D886893E37}">
      <text>
        <r>
          <rPr>
            <b/>
            <sz val="12"/>
            <color indexed="81"/>
            <rFont val="Arial"/>
            <family val="2"/>
          </rPr>
          <t>Importe de los ingresos por concepto de indemnizaciones a favor del municipio.</t>
        </r>
      </text>
    </comment>
    <comment ref="B89" authorId="2" shapeId="0" xr:uid="{C95CABD8-8C41-4A3C-86EC-5602CB307158}">
      <text>
        <r>
          <rPr>
            <b/>
            <sz val="12"/>
            <color indexed="81"/>
            <rFont val="Arial"/>
            <family val="2"/>
          </rPr>
          <t>Importe de los reintegros por ingresos de aprovechamientos por sostenimiento de las escuelas y servicio de vigilancia forestal.</t>
        </r>
      </text>
    </comment>
    <comment ref="B90" authorId="2" shapeId="0" xr:uid="{195096A6-D297-4341-B0A9-F818D167CD54}">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91" authorId="2" shapeId="0" xr:uid="{323A7AFA-43F5-46B9-8710-A4FFE6BA24AA}">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92" authorId="2" shapeId="0" xr:uid="{E04164FD-5751-4CE5-827F-2A6D9296CE0D}">
      <text>
        <r>
          <rPr>
            <b/>
            <sz val="12"/>
            <color indexed="81"/>
            <rFont val="Arial"/>
            <family val="2"/>
          </rPr>
          <t>Importe del ingreso obtenido de otros accesorios.</t>
        </r>
      </text>
    </comment>
    <comment ref="B95" authorId="3" shapeId="0" xr:uid="{7DC34E72-5E05-475D-B71C-956FFE5F4274}">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96" authorId="2" shapeId="0" xr:uid="{1092AE15-C6A2-4085-891F-C8E7DDE531DC}">
      <text>
        <r>
          <rPr>
            <b/>
            <sz val="12"/>
            <color indexed="81"/>
            <rFont val="Arial"/>
            <family val="2"/>
          </rPr>
          <t>Importe de los ingresos de las Entidades Federativas y Municipios que se derivan del Sistema Nacional de Coordinación Fiscal federal.</t>
        </r>
      </text>
    </comment>
    <comment ref="B97" authorId="2" shapeId="0" xr:uid="{E126B8F8-5F9D-4CB0-872C-DB9678516EFB}">
      <text>
        <r>
          <rPr>
            <b/>
            <sz val="12"/>
            <color indexed="81"/>
            <rFont val="Arial"/>
            <family val="2"/>
          </rPr>
          <t>Importe de los ingresos de los Municipios que se derivan del Sistema Nacional de Coordinación Fiscal Estatal.</t>
        </r>
      </text>
    </comment>
    <comment ref="B98" authorId="2" shapeId="0" xr:uid="{B19704A0-B349-427E-8ACC-2F54C7DED745}">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9" authorId="2" shapeId="0" xr:uid="{DB937FE6-F1AF-4B25-9CB8-C8FC77FA5916}">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100" authorId="2" shapeId="0" xr:uid="{B855C2D0-8286-468F-83FC-FEBDEF531FBB}">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101" authorId="2" shapeId="0" xr:uid="{77AE98A8-6114-49C0-AB86-C246D812A2ED}">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104" authorId="3" shapeId="0" xr:uid="{67A2C266-5716-4763-A3C9-34CCC5935AEF}">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105" authorId="2" shapeId="0" xr:uid="{516B226F-05E5-4DDD-A9E2-991F48321433}">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106" authorId="2" shapeId="0" xr:uid="{E4C7D93B-05A1-47CC-9C84-4468121D1F56}">
      <text>
        <r>
          <rPr>
            <b/>
            <sz val="12"/>
            <color indexed="81"/>
            <rFont val="Arial"/>
            <family val="2"/>
          </rPr>
          <t>Importe de los ingresos para el desarrollo de actividades prioritarias de interés general a través del ente público de los diferentes sectores de la sociedad en forma continua.</t>
        </r>
      </text>
    </comment>
    <comment ref="B107" authorId="2" shapeId="0" xr:uid="{BF052C8D-014B-4948-9ADF-09F6E10099BF}">
      <text>
        <r>
          <rPr>
            <b/>
            <sz val="12"/>
            <color indexed="81"/>
            <rFont val="Arial"/>
            <family val="2"/>
          </rPr>
          <t>Importe de los ingresos obtenidos de terceros en efectivo para fines de ayudas sociales.</t>
        </r>
      </text>
    </comment>
    <comment ref="B109" authorId="0" shapeId="0" xr:uid="{9AFCFA29-C169-41AC-8DA9-A9245F83A7BA}">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pedro.monarrez</author>
  </authors>
  <commentList>
    <comment ref="B10" authorId="0" shapeId="0" xr:uid="{CEC9CDF1-1D67-4480-89DE-C9EB6624FC37}">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11" authorId="0" shapeId="0" xr:uid="{641F856A-D608-4BCC-876B-A94F55BFAFAC}">
      <text>
        <r>
          <rPr>
            <b/>
            <sz val="12"/>
            <color indexed="81"/>
            <rFont val="Arial"/>
            <family val="2"/>
          </rPr>
          <t>Asignaciones para remuneraciones a los Diputados, Senadores, Asambleístas, Regidores y Síndicos.</t>
        </r>
        <r>
          <rPr>
            <sz val="8"/>
            <color indexed="81"/>
            <rFont val="Tahoma"/>
            <family val="2"/>
          </rPr>
          <t xml:space="preserve">
</t>
        </r>
      </text>
    </comment>
    <comment ref="B12" authorId="0" shapeId="0" xr:uid="{9C8C3D6C-E8E0-48B2-9B41-788FEAFC9A53}">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3" authorId="0" shapeId="0" xr:uid="{CDBB9BF1-E318-4E1E-ADE0-32BBA525AA39}">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0" shapeId="0" xr:uid="{AAFC8F70-48A6-497B-8DDC-ED7AE5B669FE}">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5" authorId="0" shapeId="0" xr:uid="{7D0BA040-A295-4C52-AC48-634AFC08D26C}">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6" authorId="0" shapeId="0" xr:uid="{723E6EB6-8BF1-4D71-B02A-9CEC271E4B2E}">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17" authorId="0" shapeId="0" xr:uid="{B7CD4657-5F2C-4FB6-942E-E0B4751601C9}">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18" authorId="0" shapeId="0" xr:uid="{E517F9B8-1A22-4F29-AD32-15D01F3952CB}">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19" authorId="0" shapeId="0" xr:uid="{F87FD747-73AB-452A-B44F-72E054F68BB8}">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0" authorId="0" shapeId="0" xr:uid="{90B5A33A-4CBB-40DD-B522-7C523755AB76}">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21" authorId="0" shapeId="0" xr:uid="{AB999554-1307-4C07-9A31-7254094FC215}">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22" authorId="0" shapeId="0" xr:uid="{E276F803-6280-4F8F-9250-AA6EFD836A0F}">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23" authorId="0" shapeId="0" xr:uid="{F195F658-634B-40D8-B986-7779324C3335}">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24" authorId="0" shapeId="0" xr:uid="{72C0E439-CD45-429C-BB2A-51A81A319029}">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25" authorId="0" shapeId="0" xr:uid="{271F67F8-F433-400E-9BEB-23D4C03BA0D7}">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26" authorId="0" shapeId="0" xr:uid="{2B52A012-4C15-4846-9984-1584FD7819D9}">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27" authorId="0" shapeId="0" xr:uid="{5E8A13AC-28D7-43A9-B149-F3D704EB2597}">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28" authorId="0" shapeId="0" xr:uid="{6DFBEF8F-C0B5-4115-BC4F-40A65A4A0978}">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29" authorId="0" shapeId="0" xr:uid="{5403B8C0-1319-40F7-B8CA-7A2A6EA2B28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30" authorId="0" shapeId="0" xr:uid="{F3E978A4-4084-4A5F-9CD2-C02AF2D0F3AF}">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31" authorId="0" shapeId="0" xr:uid="{3CB190A8-CAE4-4571-A843-28C53E5D8704}">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32" authorId="0" shapeId="0" xr:uid="{81319744-A819-42DB-B79D-7185A2BD8352}">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33" authorId="0" shapeId="0" xr:uid="{EFB91EF6-29EE-4D00-B671-1977AD1FA412}">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34" authorId="0" shapeId="0" xr:uid="{FDE7F495-0040-473A-ACF2-0419DA1A9295}">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35" authorId="0" shapeId="0" xr:uid="{19233F91-540B-40F1-851F-F1BABB250031}">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36" authorId="0" shapeId="0" xr:uid="{60DF1534-46CD-4C4A-8AA4-99B5B999A2CE}">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37" authorId="0" shapeId="0" xr:uid="{F45A6709-72D8-4EDA-AE59-0C6119100053}">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38" authorId="0" shapeId="0" xr:uid="{5CE02249-DBA8-4A26-ACF2-F436482D1C0C}">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39" authorId="0" shapeId="0" xr:uid="{9BF2F8A2-DA25-4F61-AFB2-B3D9553A4641}">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40" authorId="0" shapeId="0" xr:uid="{757C1FE5-4F8D-44A9-805F-9D8C91FA5ACE}">
      <text>
        <r>
          <rPr>
            <b/>
            <sz val="12"/>
            <color indexed="81"/>
            <rFont val="Arial"/>
            <family val="2"/>
          </rPr>
          <t>Asignaciones destinadas a la adquisición de madera y sus derivados.</t>
        </r>
        <r>
          <rPr>
            <sz val="12"/>
            <color indexed="81"/>
            <rFont val="Arial"/>
            <family val="2"/>
          </rPr>
          <t xml:space="preserve">
</t>
        </r>
      </text>
    </comment>
    <comment ref="B41" authorId="0" shapeId="0" xr:uid="{0146ACBF-43BE-4F91-8203-0962106E1100}">
      <text>
        <r>
          <rPr>
            <b/>
            <sz val="12"/>
            <color indexed="81"/>
            <rFont val="Arial"/>
            <family val="2"/>
          </rPr>
          <t>Asignaciones destinadas a la adquisición de vidrio plano, templado, inastillable y otros vidrios laminados; espejos; envases y artículos de vidrio y fibra de vidrio.</t>
        </r>
      </text>
    </comment>
    <comment ref="B42" authorId="0" shapeId="0" xr:uid="{41211AD4-3245-4AB9-9A7E-FF8138787AEF}">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43" authorId="0" shapeId="0" xr:uid="{758298C2-90D9-4BB1-B584-A807BE0A5576}">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44" authorId="0" shapeId="0" xr:uid="{DD9C284C-C1D6-4876-B422-626A2EA081AD}">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45" authorId="0" shapeId="0" xr:uid="{3E933D20-C847-42D0-9673-E46BF67FE18C}">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46" authorId="0" shapeId="0" xr:uid="{4B456100-CEA0-4BE3-92F4-822D0B4360AF}">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47" authorId="0" shapeId="0" xr:uid="{19F3C585-C8CC-4459-9DB5-ED0A9ADEED54}">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48" authorId="0" shapeId="0" xr:uid="{95406E23-46A7-4F9F-B8FC-038785F721C9}">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49" authorId="0" shapeId="0" xr:uid="{C09A683D-2832-4371-B383-0E7E0B266586}">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50" authorId="0" shapeId="0" xr:uid="{5D876CC0-134E-44B3-9F7D-B8E271DDE005}">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51" authorId="0" shapeId="0" xr:uid="{EB06BC32-A77F-4A37-96D6-0DE3463A04F3}">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52" authorId="0" shapeId="0" xr:uid="{DAB59A69-F5C3-475A-BE1D-315CD7876C93}">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53" authorId="0" shapeId="0" xr:uid="{33DDB920-0328-4506-B281-CA391FB0ADED}">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54" authorId="0" shapeId="0" xr:uid="{CBB072C6-1228-4241-84A7-ACA7B96CD3B9}">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55" authorId="0" shapeId="0" xr:uid="{9F230BF0-3E74-48E5-966C-EA1F099F67EE}">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56" authorId="0" shapeId="0" xr:uid="{8494AF93-E29D-4D62-9E13-5A3EF7989036}">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57" authorId="0" shapeId="0" xr:uid="{05EB8312-AEDF-4A87-A704-D25B9B93F2EF}">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58" authorId="0" shapeId="0" xr:uid="{93E3A960-7E5C-4CD7-8D84-B1608A6BC31B}">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59" authorId="0" shapeId="0" xr:uid="{0A237332-831F-4E61-B420-81C9F3961DB9}">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60" authorId="0" shapeId="0" xr:uid="{341A7F22-5FA3-4085-8A3E-C5ED10AE40D7}">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61" authorId="0" shapeId="0" xr:uid="{445BF97E-EF8E-40BF-9296-89004891EE51}">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62" authorId="0" shapeId="0" xr:uid="{02103ADE-874E-4F67-A8DC-A1986BB0DC81}">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63" authorId="0" shapeId="0" xr:uid="{0A232F6A-04C8-4728-AE96-490B0366E1EF}">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64" authorId="0" shapeId="0" xr:uid="{C5BB706B-5A13-43AA-A65A-774215E92712}">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65" authorId="0" shapeId="0" xr:uid="{D63D13A1-C16E-4C21-BB5E-598E3F7F9AFD}">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66" authorId="0" shapeId="0" xr:uid="{7103BC1C-F2CB-4690-A00A-2946FAB7046A}">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67" authorId="0" shapeId="0" xr:uid="{2A3870E6-702E-44F1-8C57-F437EB8351E3}">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68" authorId="0" shapeId="0" xr:uid="{6F46C627-BFDD-49A6-B2F9-D2FEEB2AA978}">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69" authorId="0" shapeId="0" xr:uid="{DD3E535D-C934-4F5E-B6C2-522B7FFBFE16}">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70" authorId="0" shapeId="0" xr:uid="{355E9C7B-C512-41B6-8BAD-E92AD392C8A8}">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71" authorId="0" shapeId="0" xr:uid="{34C7BCB0-B233-4271-BCB1-597F20BBD12C}">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72" authorId="0" shapeId="0" xr:uid="{2584111E-173F-4EF1-8B8B-DD2B38504501}">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73" authorId="0" shapeId="0" xr:uid="{BDA4DDF5-6284-42CC-8892-901B9E4393B3}">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74" authorId="0" shapeId="0" xr:uid="{CDA6ED2E-7FB6-4278-A027-CF8D746A9C68}">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75" authorId="0" shapeId="0" xr:uid="{F2F4D770-BC64-4C92-9769-DEF8DFA237FF}">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76" authorId="0" shapeId="0" xr:uid="{482EE22C-5902-44FD-A68A-58EAEC79E068}">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77" authorId="0" shapeId="0" xr:uid="{764B06EB-0CDE-48E2-A5F5-0D5766F64E7B}">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78" authorId="0" shapeId="0" xr:uid="{CB8C5CFB-B792-451E-80E8-0CF1E99E3149}">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79" authorId="0" shapeId="0" xr:uid="{F50820FF-1F76-4FDE-A8E1-67512065093A}">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80" authorId="0" shapeId="0" xr:uid="{1F319182-C3E5-493D-9CA1-4F9975AF2217}">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81" authorId="0" shapeId="0" xr:uid="{E0ACF56C-E8DE-4098-92C4-C935D7A40928}">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82" authorId="0" shapeId="0" xr:uid="{1B8C3C38-4DC3-47E4-9792-3A0C50E45621}">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83" authorId="0" shapeId="0" xr:uid="{9CB30188-2AF2-43B9-B578-39EF18C6993B}">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84" authorId="0" shapeId="0" xr:uid="{35216013-C2A0-4552-B744-546E66AD73DA}">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85" authorId="0" shapeId="0" xr:uid="{6C0AE6D2-67E1-44F4-975C-0BC280A24B02}">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86" authorId="0" shapeId="0" xr:uid="{3CAD9D7B-0676-4B32-BED1-171D5C72E21D}">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87" authorId="0" shapeId="0" xr:uid="{84DBE457-6FAA-46BA-8B14-DB02E931C275}">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88" authorId="0" shapeId="0" xr:uid="{2CBB0EFB-8D83-4A9F-A73F-B72AB7FE1408}">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89" authorId="0" shapeId="0" xr:uid="{6E0DF736-B34A-4F96-9CCC-274D40DCDCDB}">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90" authorId="0" shapeId="0" xr:uid="{F8667948-079A-42A2-A9E1-3EBE6A7449E5}">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91" authorId="0" shapeId="0" xr:uid="{E3427E1E-AA4E-4ACB-9B28-E43230F48271}">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92" authorId="0" shapeId="0" xr:uid="{2B9C6582-7F80-4C12-8E36-B4113E4B593A}">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93" authorId="0" shapeId="0" xr:uid="{7F3F42B0-203C-4DDF-A5E4-40E0919BA0E5}">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94" authorId="0" shapeId="0" xr:uid="{DC030B73-5832-4517-B66F-B48349718A24}">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95" authorId="0" shapeId="0" xr:uid="{D8F0A5E0-606F-463C-B27C-F2B3E48B77F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96" authorId="0" shapeId="0" xr:uid="{D3667451-DC7B-4713-A725-3CC442317237}">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97" authorId="0" shapeId="0" xr:uid="{10268CCA-31A5-4536-B69A-621CC926D14F}">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98" authorId="0" shapeId="0" xr:uid="{31CBD9B4-8CAF-4815-8E53-D4C1D1F68442}">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99" authorId="0" shapeId="0" xr:uid="{FD114548-2416-4B8E-8381-C6C8AB78BD1D}">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00" authorId="0" shapeId="0" xr:uid="{ACEC4842-2C4E-45A4-BA6C-BCFE40B70F78}">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01" authorId="0" shapeId="0" xr:uid="{00D91FAB-0E25-4F60-8CBC-95ACDB3DF856}">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02" authorId="0" shapeId="0" xr:uid="{7BFC9766-31C0-4730-9AA6-45EB59230521}">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03" authorId="0" shapeId="0" xr:uid="{9A314BD7-F7BF-464F-83BE-1AF79F667C21}">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04" authorId="0" shapeId="0" xr:uid="{AFC253AE-D2A4-4A91-A9B4-E86621BA64B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05" authorId="0" shapeId="0" xr:uid="{0F879001-8847-4106-B921-5B412FC799E8}">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06" authorId="0" shapeId="0" xr:uid="{9AD59471-DAA8-424E-92E7-C95D312A081D}">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07" authorId="0" shapeId="0" xr:uid="{2639451F-6311-4404-A85A-8E7BD7B663D5}">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08" authorId="0" shapeId="0" xr:uid="{73397F99-96F6-479B-9302-4296DE40B91D}">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09" authorId="0" shapeId="0" xr:uid="{1708BFE7-FB62-4C03-AE58-029766B0F39A}">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10" authorId="0" shapeId="0" xr:uid="{AEBD2B3D-F97E-4E27-80D5-E48C3E88A1A4}">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11" authorId="0" shapeId="0" xr:uid="{0199766D-7A35-4935-9763-C22A9FA96066}">
      <text>
        <r>
          <rPr>
            <b/>
            <sz val="12"/>
            <color indexed="81"/>
            <rFont val="Arial"/>
            <family val="2"/>
          </rPr>
          <t>Asignaciones destinadas a cubrir gastos por concepto de revelado o impresión de fotografía.</t>
        </r>
        <r>
          <rPr>
            <sz val="12"/>
            <color indexed="81"/>
            <rFont val="Arial"/>
            <family val="2"/>
          </rPr>
          <t xml:space="preserve">
</t>
        </r>
      </text>
    </comment>
    <comment ref="B112" authorId="0" shapeId="0" xr:uid="{BFE0E809-6DCD-48A0-8057-A768A3DEA45C}">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13" authorId="0" shapeId="0" xr:uid="{00C0C88B-691B-4FB9-AE05-4C89FE4598D7}">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14" authorId="0" shapeId="0" xr:uid="{395231FA-6176-4AC4-8AE1-DDB1915A381D}">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15" authorId="0" shapeId="0" xr:uid="{0C187899-EA0D-4E4E-8A41-411CDBE1AE72}">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16" authorId="0" shapeId="0" xr:uid="{E280B617-6EB3-46DA-AF8A-AC04D53A8174}">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17" authorId="0" shapeId="0" xr:uid="{12645797-B7D9-42B9-8233-BDD1217B70B9}">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18" authorId="0" shapeId="0" xr:uid="{81D42B21-D75F-4827-9AC1-981782CCE787}">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19" authorId="0" shapeId="0" xr:uid="{F1839879-FD7B-4678-8489-1974EFA80CA1}">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20" authorId="0" shapeId="0" xr:uid="{774AE333-62F9-4D01-896F-93034AA96456}">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21" authorId="0" shapeId="0" xr:uid="{216EF9FD-4EF6-464E-94AE-AB9F884C8E51}">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22" authorId="0" shapeId="0" xr:uid="{6D7704A9-2D09-4C11-B202-1008543D65F3}">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23" authorId="0" shapeId="0" xr:uid="{D91101D7-EB29-48D7-874F-3968C051B08D}">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24" authorId="0" shapeId="0" xr:uid="{18E8B092-0F05-42F2-8209-2271FCAD7AF5}">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25" authorId="0" shapeId="0" xr:uid="{BD80267E-A11B-4208-BA23-8FB1D2E0D1E4}">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26" authorId="0" shapeId="0" xr:uid="{A7831342-3A89-41D0-9B27-5CF6712C2669}">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27" authorId="0" shapeId="0" xr:uid="{27ED18A1-0D08-470B-8938-71F52BE5DCA5}">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28" authorId="0" shapeId="0" xr:uid="{0BCA1205-5A5A-4C31-9AD7-C123E94F7B1B}">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29" authorId="0" shapeId="0" xr:uid="{936632A9-8FE6-4D3B-8578-705BB9948E32}">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30" authorId="0" shapeId="0" xr:uid="{BB89E0D7-1556-4835-ABFB-B5CAB0F6050A}">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31" authorId="0" shapeId="0" xr:uid="{4C56B899-56BB-4B12-B405-32A5A97E0BD4}">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32" authorId="0" shapeId="0" xr:uid="{4504AEF5-62BF-4346-9446-29CD10DE4AA7}">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33" authorId="0" shapeId="0" xr:uid="{3A93F099-4152-4BA6-9D17-7EC3595A29F1}">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134" authorId="0" shapeId="0" xr:uid="{55056C0C-5EBE-4D04-A8D6-345B030A94DE}">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135" authorId="0" shapeId="0" xr:uid="{8C187D21-8995-448D-9177-9C5DE15123E3}">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136" authorId="0" shapeId="0" xr:uid="{4A548EEA-0284-4F48-B269-DE9A548D758D}">
      <text>
        <r>
          <rPr>
            <b/>
            <sz val="12"/>
            <color indexed="81"/>
            <rFont val="Arial"/>
            <family val="2"/>
          </rPr>
          <t>Asignaciones destinadas para la atención de gastos corrientes de establecimientos de enseñanza.</t>
        </r>
      </text>
    </comment>
    <comment ref="B137" authorId="0" shapeId="0" xr:uid="{DC7D4738-1326-4D11-A1C5-A74A9E97B512}">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138" authorId="0" shapeId="0" xr:uid="{0E201E79-BBA0-4A0D-AFFC-2DEA145DF848}">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139" authorId="0" shapeId="0" xr:uid="{F99BAA0E-6EB3-4174-97E6-C41B0C94A932}">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140" authorId="0" shapeId="0" xr:uid="{4C988A38-0569-4C0A-9ED4-C7B02C86C8C8}">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141" authorId="0" shapeId="0" xr:uid="{7AA8EEAA-A43F-4B75-AE09-5A99B4F22963}">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142" authorId="0" shapeId="0" xr:uid="{7BCFB862-9F1B-4B34-97CB-8B9BD55E11D4}">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143" authorId="0" shapeId="0" xr:uid="{B37BFDCA-8640-4702-B7E5-5CC2C11083F2}">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144" authorId="0" shapeId="0" xr:uid="{E1B2CFC4-7E05-4E31-9E45-031970E05C85}">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145" authorId="0" shapeId="0" xr:uid="{EDD117FB-3FA1-4ABA-87F2-AADD20F18A2B}">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146" authorId="0" shapeId="0" xr:uid="{734D02A3-277A-4AAB-86ED-476FE1B87C18}">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147" authorId="0" shapeId="0" xr:uid="{79F51536-B1AC-4493-A6E5-FFA423552E33}">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148" authorId="0" shapeId="0" xr:uid="{39909F4F-05B1-45CE-8871-E01A1E7F3E6E}">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149" authorId="0" shapeId="0" xr:uid="{D1FE9CAF-EC27-4762-BAE6-56B7D1EDD098}">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150" authorId="0" shapeId="0" xr:uid="{721F0996-4E76-49B0-BA01-3E38DFB9B99B}">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151" authorId="0" shapeId="0" xr:uid="{F8361805-A361-42AA-B3B5-BDED24236C59}">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152" authorId="0" shapeId="0" xr:uid="{9495469E-DA90-4373-8FA5-896892591B21}">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153" authorId="0" shapeId="0" xr:uid="{D7AA0788-9559-4A37-A6F9-41404F538038}">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154" authorId="0" shapeId="0" xr:uid="{3949B4C6-B6A3-4991-8DD5-B2B0AA8319C5}">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155" authorId="0" shapeId="0" xr:uid="{8D3988C0-4A31-4264-910B-0F553062FD49}">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156" authorId="0" shapeId="0" xr:uid="{E3C260A1-2491-4013-BFA5-CA017C014344}">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157" authorId="0" shapeId="0" xr:uid="{E519368E-E269-48AA-8110-FBE9C3BB0A15}">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158" authorId="0" shapeId="0" xr:uid="{22EE84A9-9375-41A9-B452-9D4426EA4A63}">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159" authorId="0" shapeId="0" xr:uid="{FDB45427-D1DE-43E9-A834-29460C9FA0D8}">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160" authorId="0" shapeId="0" xr:uid="{C798F731-120C-4D1E-A18B-251457E61E32}">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161" authorId="0" shapeId="0" xr:uid="{7A48DDA7-5F53-4F18-902C-C141E0C9AC3F}">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162" authorId="0" shapeId="0" xr:uid="{62E22C5E-768C-41C9-96EB-A3FB3B3C9CD6}">
      <text>
        <r>
          <rPr>
            <b/>
            <sz val="12"/>
            <color indexed="81"/>
            <rFont val="Arial"/>
            <family val="2"/>
          </rPr>
          <t>Asignaciones destinadas a la adquisición de permisos informáticos e intelectuales.</t>
        </r>
        <r>
          <rPr>
            <sz val="12"/>
            <color indexed="81"/>
            <rFont val="Arial"/>
            <family val="2"/>
          </rPr>
          <t xml:space="preserve">
</t>
        </r>
      </text>
    </comment>
    <comment ref="B163" authorId="0" shapeId="0" xr:uid="{84170EE8-141B-4475-95EA-459D4629A2F9}">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164" authorId="0" shapeId="0" xr:uid="{8C7A53D5-EED8-4908-8DC5-C9BC53615589}">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165" authorId="0" shapeId="0" xr:uid="{C2318A82-B77A-4BE8-84B7-C6355A84C2BB}">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166" authorId="0" shapeId="0" xr:uid="{26D74A85-6319-4FBB-9E67-E0E1C939C478}">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167" authorId="0" shapeId="0" xr:uid="{9AF5A304-3926-4C2D-B740-E42CE03FA328}">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168" authorId="0" shapeId="0" xr:uid="{F54CD11B-5797-4C02-9BD7-CCD835097EAE}">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laura.uribe</author>
  </authors>
  <commentList>
    <comment ref="B8" authorId="0" shapeId="0" xr:uid="{67AB1C46-58E5-46CA-8E1A-5EE7A4384D7B}">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C8" authorId="0" shapeId="0" xr:uid="{32148B93-315A-480E-ABAD-087A6656A859}">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G8" authorId="0" shapeId="0" xr:uid="{362DEF3F-6096-4239-8725-C2800C2ADE9C}">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I8" authorId="0" shapeId="0" xr:uid="{BBE0906F-BE73-4294-96CA-106EC94A14A5}">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J8" authorId="0" shapeId="0" xr:uid="{2CB1DB36-5045-4D56-B085-E258E68785B4}">
      <text>
        <r>
          <rPr>
            <sz val="10"/>
            <color indexed="81"/>
            <rFont val="Tahoma"/>
            <family val="2"/>
          </rPr>
          <t xml:space="preserve">SON LOS RECURSOS PROVENIENTES DEL SECTOR PRIVADO, DE FONDOS INTERNACIONALES Y OTROS NO COMPRENDIDOS EN LOS NUMERALES ANTERIORES
</t>
        </r>
      </text>
    </comment>
  </commentList>
</comments>
</file>

<file path=xl/sharedStrings.xml><?xml version="1.0" encoding="utf-8"?>
<sst xmlns="http://schemas.openxmlformats.org/spreadsheetml/2006/main" count="5292" uniqueCount="790">
  <si>
    <t>GOBIERNO MUNICIPAL DE SAN PEDRO TLAQUEPAQUE</t>
  </si>
  <si>
    <t>TESORERIA MUNICIPAL</t>
  </si>
  <si>
    <t>Dictamen de Presupuesto de Ingresos y Egresos 2019</t>
  </si>
  <si>
    <t>ANEXO IV.- PLANTILLA DE PERSONAL DE CARÁCTER PERMANENTE 2018</t>
  </si>
  <si>
    <t>Nombre de la Plaza</t>
  </si>
  <si>
    <t>Adscripción de la Plaza</t>
  </si>
  <si>
    <t>FF</t>
  </si>
  <si>
    <t>No. Plazas</t>
  </si>
  <si>
    <t>111-113</t>
  </si>
  <si>
    <t>Otras</t>
  </si>
  <si>
    <t>Suma total</t>
  </si>
  <si>
    <t>Dietas y Sueldo Base</t>
  </si>
  <si>
    <t xml:space="preserve">Primas por años  </t>
  </si>
  <si>
    <t>Prima vacacional</t>
  </si>
  <si>
    <t>Gratificación  de</t>
  </si>
  <si>
    <t xml:space="preserve">Horas </t>
  </si>
  <si>
    <t>Compensaciones</t>
  </si>
  <si>
    <t>Prestaciones</t>
  </si>
  <si>
    <t>Remuneraciones</t>
  </si>
  <si>
    <t>Mensual</t>
  </si>
  <si>
    <t>Anual</t>
  </si>
  <si>
    <t xml:space="preserve"> de Serv. Efect. Prestados</t>
  </si>
  <si>
    <t>y Dominical</t>
  </si>
  <si>
    <t>fin de año (Aguinaldo)</t>
  </si>
  <si>
    <t>Extrahord.</t>
  </si>
  <si>
    <t>ABOGADO</t>
  </si>
  <si>
    <t>REGIDORES</t>
  </si>
  <si>
    <t>ASISTENTE</t>
  </si>
  <si>
    <t>AUXILIAR ADMINISTRATIVO</t>
  </si>
  <si>
    <t>AUXILIAR TECNICO</t>
  </si>
  <si>
    <t>AYUDANTE GENERAL</t>
  </si>
  <si>
    <t>REGIDOR</t>
  </si>
  <si>
    <t>SECRETARIA</t>
  </si>
  <si>
    <t>TECNICO ESPECIALIZADO</t>
  </si>
  <si>
    <t>PRESIDENCIA</t>
  </si>
  <si>
    <t>CHOFER</t>
  </si>
  <si>
    <t>COORDINADOR DE PROTOCOLO GIRAS Y LOGÍSTICAS</t>
  </si>
  <si>
    <t>ENCARGADO DE AGENDA Y CORRESPONDENCIA</t>
  </si>
  <si>
    <t>PRESIDENTE MUNICIPAL</t>
  </si>
  <si>
    <t>SECRETARIO TÉCNICO</t>
  </si>
  <si>
    <t>SECRETARIA TECNICA</t>
  </si>
  <si>
    <t>CONSEJERIA JURIDICA</t>
  </si>
  <si>
    <t>DIRECTOR GENERAL</t>
  </si>
  <si>
    <t>DIRECTOR DE AREA</t>
  </si>
  <si>
    <t>SECRETARIA ADJUNTA</t>
  </si>
  <si>
    <t>JEFE DE GABINETE</t>
  </si>
  <si>
    <t>JEFATURA DE GABINETE</t>
  </si>
  <si>
    <t>DIRECCION DE RELACIONES PUBLICAS</t>
  </si>
  <si>
    <t>DIRECTOR</t>
  </si>
  <si>
    <t>MENSAJERO</t>
  </si>
  <si>
    <t>SECRETARIA PARTICULAR</t>
  </si>
  <si>
    <t>SECRETARIO PARTICULAR</t>
  </si>
  <si>
    <t>AREA DE ATENCION CIUDADANA</t>
  </si>
  <si>
    <t>ENCARGADO DE ATENCION CIUDADANA</t>
  </si>
  <si>
    <t>AREA DE OFICIALIA DE PARTES</t>
  </si>
  <si>
    <t>COORDINADOR</t>
  </si>
  <si>
    <t>DIRECCION DE EVENTOS Y SERVICIOS ESPECIALES</t>
  </si>
  <si>
    <t>ENCARGADO DE CUADRILLA</t>
  </si>
  <si>
    <t>JEFE DE AUDIO</t>
  </si>
  <si>
    <t>ROTULISTA</t>
  </si>
  <si>
    <t>COORDINACION DE COMUNICACION SOCIAL Y ANALISIS ESTRATEGICOS</t>
  </si>
  <si>
    <t>AUXILIAR DE MONITOREO</t>
  </si>
  <si>
    <t>FOTOGRAFO</t>
  </si>
  <si>
    <t>REPORTERO</t>
  </si>
  <si>
    <t>DIRECCION DE COORDINACION DE INFORMACION</t>
  </si>
  <si>
    <t>COORDINACION DE PROYECTOS ESPECIALES PRESIDENCIA</t>
  </si>
  <si>
    <t>DISEÑADOR</t>
  </si>
  <si>
    <t>UNIDAD DE TRANSPARENCIA</t>
  </si>
  <si>
    <t>JEFE DE AREA</t>
  </si>
  <si>
    <t>SINDICATURA</t>
  </si>
  <si>
    <t>SINDICO</t>
  </si>
  <si>
    <t>COORDINACION CONTRATOS Y CONVENIOS</t>
  </si>
  <si>
    <t>DEPARTAMENTO DE MEJORA REGULATORIA</t>
  </si>
  <si>
    <t>JEFE DE DEPARTAMENTO</t>
  </si>
  <si>
    <t>AREA DE LO CONTENCIOSO ADMINISTRATIVO</t>
  </si>
  <si>
    <t>DIRECCION  GENERAL JURIDICA</t>
  </si>
  <si>
    <t>NOTIFICADOR</t>
  </si>
  <si>
    <t>AREA DE SINIESTROS</t>
  </si>
  <si>
    <t>DIRECCION JURIDICO DE OBRAS PUBLICAS</t>
  </si>
  <si>
    <t>DEPARTAMENTO DE REGULARIZACIÓN DE PREDIOS</t>
  </si>
  <si>
    <t>SECRETARIA GENERAL</t>
  </si>
  <si>
    <t>SECRETARIO GENERAL</t>
  </si>
  <si>
    <t>DEPARTAMENTO DE JUNTA DE RECLUTAMIENTO MILITAR</t>
  </si>
  <si>
    <t>DIRECCION DE ARCHIVO GENERAL MUNICIPAL</t>
  </si>
  <si>
    <t>DIRECCION DE AREA DE INTEGRACION,DICTAMINACION,ACTAS Y ACUER</t>
  </si>
  <si>
    <t>DIRECCION DE RELACIONES EXTERIORES</t>
  </si>
  <si>
    <t>DIRECCION DE DELEGACIONES Y AGENCIAS MUNICIPALES</t>
  </si>
  <si>
    <t>DELEGACION LAS JUNTAS</t>
  </si>
  <si>
    <t>DELEGADO MUNICIPAL</t>
  </si>
  <si>
    <t>DELEGACION SANTA ANITA</t>
  </si>
  <si>
    <t>DELEGACION SANTA MARIA TEQUEPEXPAN</t>
  </si>
  <si>
    <t>DELEGACION SAN SEBASTIANITO</t>
  </si>
  <si>
    <t>DELEGACION TOLUQUILLA</t>
  </si>
  <si>
    <t>SUBDELEGADO</t>
  </si>
  <si>
    <t>DELEGACION MANUEL LOPEZ COTILLA</t>
  </si>
  <si>
    <t>DELEGACION SAN MARTIN DE LAS FLORES</t>
  </si>
  <si>
    <t>DELEGACION TATEPOSCO</t>
  </si>
  <si>
    <t>DELEGACION SAN PEDRITO</t>
  </si>
  <si>
    <t>AGENTE MUNICIPAL</t>
  </si>
  <si>
    <t>AGENCIA LA CALERILLA</t>
  </si>
  <si>
    <t>AGENCIA LOMA BONITA</t>
  </si>
  <si>
    <t>AGENCIA LA LADRILLERA</t>
  </si>
  <si>
    <t>DIRECCION DE JUZGADOS ADMINISTRATIVOS</t>
  </si>
  <si>
    <t>ALCAIDE</t>
  </si>
  <si>
    <t>ESCRIBIENTE</t>
  </si>
  <si>
    <t>JUEZ MUNICIPAL</t>
  </si>
  <si>
    <t>SECRETARIO</t>
  </si>
  <si>
    <t>SUPERVISOR</t>
  </si>
  <si>
    <t>CENTRO DE MEDIACION MUNICIPAL</t>
  </si>
  <si>
    <t>TRABAJADOR SOCIAL</t>
  </si>
  <si>
    <t>DIRECCION DE REGISTRO CIVIL</t>
  </si>
  <si>
    <t>OFICINA DE REGISTRO CIVIL No. 2 (CABECERA HIDALGO)</t>
  </si>
  <si>
    <t>OFICIAL DE REGISTRO CIVIL</t>
  </si>
  <si>
    <t>OFICINA DE REGISTRO CIVIL No. 3 (LAS JUNTAS)</t>
  </si>
  <si>
    <t>OFICINA DE REGISTRO CIVIL No. 4 (SANTA ANITA)</t>
  </si>
  <si>
    <t>OFICINA DE REGISTRO CIVIL No. 5 (SANTA MARIA TEQUEPEXPAN)</t>
  </si>
  <si>
    <t>OFICINA DE REGISTRO CIVIL No. 6 (SAN SEBASTIANITO)</t>
  </si>
  <si>
    <t>OFICINA DE REGISTRO CIVIL No. 7 (TOLUQUILLA)</t>
  </si>
  <si>
    <t>OFICINA DE REGISTRO CIVIL No. 8 (MANUEL LOPEZ COTILLA)</t>
  </si>
  <si>
    <t>OFICINA DE REGISTRO CIVIL No. 9 (SAN MARTIN DE LAS FLORES)</t>
  </si>
  <si>
    <t>OFICINA DE REGISTRO CIVIL No. 10 (TATEPOSCO)</t>
  </si>
  <si>
    <t>OFICINA DE REGISTRO CIVIL No. 11 (SAN PEDRITO)</t>
  </si>
  <si>
    <t>OFICINA DE REGISTRO CIVIL No. 12 (LA LADRILLERA)</t>
  </si>
  <si>
    <t>OFICINA DE REGISTRO CIVIL No. 13 (MIRAVALLE)</t>
  </si>
  <si>
    <t>OFICINA DE REGISTRO CIVIL No. 14 (EL SAUZ)</t>
  </si>
  <si>
    <t>ASESOR</t>
  </si>
  <si>
    <t>TESORERO MUNICIPAL</t>
  </si>
  <si>
    <t>DIRECCION DE INGRESOS</t>
  </si>
  <si>
    <t>DEPARTAMENTO DE MULTAS Y CONVENIOS</t>
  </si>
  <si>
    <t>DEPARTAMENTO DE REGISTRO Y CONTROL DE PAGOS</t>
  </si>
  <si>
    <t>DEPARTAMENTO DE RECAUDACION</t>
  </si>
  <si>
    <t>CAJERO</t>
  </si>
  <si>
    <t>RECAUDADOR</t>
  </si>
  <si>
    <t>DEPARTAMENTO DE APREMIOS</t>
  </si>
  <si>
    <t>NOTIFICADOR EJECUTOR</t>
  </si>
  <si>
    <t>DEPARTAMENTO DE ESTACIONAMIENTOS</t>
  </si>
  <si>
    <t>VERIFICADOR</t>
  </si>
  <si>
    <t>DIRECCION DE CATASTRO</t>
  </si>
  <si>
    <t>AREA DE TRAMITE Y REGISTRO</t>
  </si>
  <si>
    <t>AREA DE CERTIFICACION</t>
  </si>
  <si>
    <t>AREA DE TRAMITES</t>
  </si>
  <si>
    <t>DEPARTAMENTO DE CARTOGRAFIA Y VALUACION</t>
  </si>
  <si>
    <t>AREA DE CARTOGRAFIA</t>
  </si>
  <si>
    <t>AREA DE VALUACION</t>
  </si>
  <si>
    <t>DEPARTAMENTO DE SUPERVISION Y ESTUDIOS</t>
  </si>
  <si>
    <t>DIRECCION DE EGRESOS</t>
  </si>
  <si>
    <t>DIRECCION DE CONTABILIDAD Y GLOSA</t>
  </si>
  <si>
    <t>DEPARTAMENTO DE RESPALDO DOCUMENTAL</t>
  </si>
  <si>
    <t>DIGITALIZADOR</t>
  </si>
  <si>
    <t>AREA DE ARCHIVO Y DIGITALIZACION</t>
  </si>
  <si>
    <t>DEPARTAMENTO DE REVISION DE INGRESOS</t>
  </si>
  <si>
    <t>DEPARTAMENTO DE REVISION A OBRA PUBLICA</t>
  </si>
  <si>
    <t>DIRECCION DE PATRIMONIO</t>
  </si>
  <si>
    <t>DEPARTAMENTO DE BIENES MUEBLES</t>
  </si>
  <si>
    <t>CAPTURISTA</t>
  </si>
  <si>
    <t>DEPARTAMENTO DE BIENES INMUEBLES</t>
  </si>
  <si>
    <t>DEPARTAMENTO DE VEHICULOS</t>
  </si>
  <si>
    <t>OFICIAL MECANICO</t>
  </si>
  <si>
    <t>CONTRALOR MUNICIPAL</t>
  </si>
  <si>
    <t>CONTRALORIA CIUDADANA</t>
  </si>
  <si>
    <t>DIRECCION DE AUDITORIAS ADMVA. Y FINANCIERA</t>
  </si>
  <si>
    <t>AUDITOR</t>
  </si>
  <si>
    <t>DEPARTAMENTO DE AUDITORIA ADMINISTRATIVA Y FINANCIERA</t>
  </si>
  <si>
    <t>DEPARTAMENTO DE QUEJAS Y SUGERENCIAS</t>
  </si>
  <si>
    <t>DIRECCIÓN DE ASUNTOS INTERNOS</t>
  </si>
  <si>
    <t>DIRECCION DE AUDITORIAS ESTRATEGICAS</t>
  </si>
  <si>
    <t>DIRECCION DE AREA DE COMBATE A LA CORRUPCIÓN</t>
  </si>
  <si>
    <t>DIRECCIÓN DE ÁREA DE CONTROL DISCIPLINARIO EN RESPONSABILIDAD ADMINISTRATIVA</t>
  </si>
  <si>
    <t>COORDINACION GENERAL DE ADMON. E INNOVACION GUBERNAMENTAL</t>
  </si>
  <si>
    <t>COORDINADOR GENERAL</t>
  </si>
  <si>
    <t>DIRECCION DE DESARROLLO ORGANIZACIONAL</t>
  </si>
  <si>
    <t>DEPARTAMENTO DE ANALISIS Y PROPUESTAS</t>
  </si>
  <si>
    <t>DEPARTAMENTO DE VINCULACION UNIVERSITARIA</t>
  </si>
  <si>
    <t>DIRECCION DE RECURSOS HUMANOS</t>
  </si>
  <si>
    <t>DEPARTAMENTO DE RELACIONES LABORALES</t>
  </si>
  <si>
    <t>SELECCIÓN DE PERSNAL</t>
  </si>
  <si>
    <t>PSICOLOGO</t>
  </si>
  <si>
    <t>DEPARTAMENTO DE SEGURIDAD SOCIAL</t>
  </si>
  <si>
    <t>DEPARTAMENTO DE NOMINAS</t>
  </si>
  <si>
    <t>NOMINISTA</t>
  </si>
  <si>
    <t>DIRECCION DE PROVEEDURIA</t>
  </si>
  <si>
    <t>BIBLIOTECARIO</t>
  </si>
  <si>
    <t>DIRECCION DE PROCESOS E INFORMATICA</t>
  </si>
  <si>
    <t>DEPARTAMENTO DE DESARROLLO DE SISTEMAS</t>
  </si>
  <si>
    <t>DEPARTAMENTO DE REDES Y TELECOMUNICACIONES</t>
  </si>
  <si>
    <t>DEPARTAMENTO DE MANTENIMIENTO Y SOPORTE TECNICO</t>
  </si>
  <si>
    <t>DIRECCION DE INSPECCION Y VIGILANCIA</t>
  </si>
  <si>
    <t>DEPARTAMENTO DE INSPECCION DE REGLAMENTOS</t>
  </si>
  <si>
    <t>INSPECTOR</t>
  </si>
  <si>
    <t xml:space="preserve">SECRETARIA </t>
  </si>
  <si>
    <t>DIRECCION DE INSPECCION A MERCADOS, TIANGUIS Y ESP. ABTOS</t>
  </si>
  <si>
    <t>DIRECCION GENERAL DE POLITICAS PUBLICAS</t>
  </si>
  <si>
    <t>DIRECCION DE PLANEACION Y PROGRAMACION</t>
  </si>
  <si>
    <t>DEPARTAMENTO TECNICO</t>
  </si>
  <si>
    <t>DIRECCION DE VINCULACION METROPOLITANA</t>
  </si>
  <si>
    <t>DIRECCION TECNICA</t>
  </si>
  <si>
    <t>DEPARTAMENTO DEL SIGEM</t>
  </si>
  <si>
    <t>DIRECCION DE AREA DE SEGUIMIENTO Y EVALUACION</t>
  </si>
  <si>
    <t>COORDINACION GENERAL DE SERVICIOS PUBLICOS MUNICIPALES</t>
  </si>
  <si>
    <t>OFICIAL ALBAÑIL</t>
  </si>
  <si>
    <t>OFICIAL ELECTRICISTA</t>
  </si>
  <si>
    <t>PROYECTISTA</t>
  </si>
  <si>
    <t>DEPARTAMENTO DE MEJORAMIENTO URBANO</t>
  </si>
  <si>
    <t>AREA DE IMAGEN URBANA</t>
  </si>
  <si>
    <t>OFICIAL</t>
  </si>
  <si>
    <t>PEON</t>
  </si>
  <si>
    <t>DIRECCION DE CEMENTERIOS</t>
  </si>
  <si>
    <t>PROMOTOR</t>
  </si>
  <si>
    <t>AREA OPERATIVA DE CEMENTERIOS</t>
  </si>
  <si>
    <t>SEPULTURERO</t>
  </si>
  <si>
    <t>ADMINISTRACION DEL RASTRO Y SERVICIOS COMPLEMENTARIOS</t>
  </si>
  <si>
    <t>AREA ADMINISTRATIVA DEL RASTRO</t>
  </si>
  <si>
    <t>ACARREADOR</t>
  </si>
  <si>
    <t>AREA OPERATIVA DEL RASTRO</t>
  </si>
  <si>
    <t>ARRIERO</t>
  </si>
  <si>
    <t>CORRALERO</t>
  </si>
  <si>
    <t>ENCARGADO DE MANTENIMIENTO</t>
  </si>
  <si>
    <t>MATANCERO</t>
  </si>
  <si>
    <t>MEDICO VETERINARIO</t>
  </si>
  <si>
    <t>SELLADOR</t>
  </si>
  <si>
    <t>INSPECTOR DE GANADERIA</t>
  </si>
  <si>
    <t>AREA DE RESGUARDO DEL RASTRO</t>
  </si>
  <si>
    <t>INSPECTOR SANITARIO</t>
  </si>
  <si>
    <t>MEDICO VETERINARIO ZOOTECNISTA</t>
  </si>
  <si>
    <t>ALMACENISTA</t>
  </si>
  <si>
    <t>DIRECCION DE AGUA POTABLE DRENAJE Y ALCANTARILLADO</t>
  </si>
  <si>
    <t>AREA TECNICA DE AGUA POTABLE Y ALCANTARILLADO</t>
  </si>
  <si>
    <t>CADENERO</t>
  </si>
  <si>
    <t>TOPOGRAFO</t>
  </si>
  <si>
    <t>AREA CALIDAD DEL AGUA</t>
  </si>
  <si>
    <t>OFICIAL DE AGUA POTABLE</t>
  </si>
  <si>
    <t>AREA OPERATIVA DE MANTENIMIENTO A REDES DE AGUA</t>
  </si>
  <si>
    <t>OFICIAL FONTANERO</t>
  </si>
  <si>
    <t>DEPARTAMENTO DE TRANSPORTACION DE AGUA</t>
  </si>
  <si>
    <t>LLENADOR</t>
  </si>
  <si>
    <t>DIRECCION DE ALUMBRADO PUBLICO</t>
  </si>
  <si>
    <t>DEPARTAMENTO TECNICO DE ALUMBRADO PUBLICO</t>
  </si>
  <si>
    <t>AUXILIAR ELECTRICISTA</t>
  </si>
  <si>
    <t>AREA OPERATIVA DE ALUMBRADO PUBLICO</t>
  </si>
  <si>
    <t>CABO ELECTRICISTA</t>
  </si>
  <si>
    <t>DIRECCION DE MANTENIMIENTO DE VIALIDADES Y PAVIMENTOS</t>
  </si>
  <si>
    <t>EMPEDRADOR</t>
  </si>
  <si>
    <t>DIRECCION DE MANTENIMIENTO Y CONSERVACION</t>
  </si>
  <si>
    <t>DEPARTAMENTO DE MANTENIMIENTO DE EDIFICIOS PUBLICOS</t>
  </si>
  <si>
    <t>INTENDENCIA</t>
  </si>
  <si>
    <t>INTENDENTE</t>
  </si>
  <si>
    <t>VELADOR</t>
  </si>
  <si>
    <t>VIGILANTE</t>
  </si>
  <si>
    <t>DIRECCION DE PARQUES Y JARDINES</t>
  </si>
  <si>
    <t>ENCARGADO DE VIVERO</t>
  </si>
  <si>
    <t>EPECIALISTA</t>
  </si>
  <si>
    <t>JARDINERO</t>
  </si>
  <si>
    <t>OFICIAL DE MOTOSIERRA</t>
  </si>
  <si>
    <t>OFICIAL JARDINERO</t>
  </si>
  <si>
    <t>DIRECCION DE ASEO PUBLICO</t>
  </si>
  <si>
    <t>DIRECTOR DE  GENERAL</t>
  </si>
  <si>
    <t>AREA OPERATIVA DE ASEO PUBLICO</t>
  </si>
  <si>
    <t>OFICINA DE SALUD ANIMAL</t>
  </si>
  <si>
    <t>AREA CLINICA</t>
  </si>
  <si>
    <t>OFICINA ADMINISTRATIVA</t>
  </si>
  <si>
    <t>COORDINACION GENERAL DE GESTION INTEGRAL DE LA CIUDAD</t>
  </si>
  <si>
    <t>DEPARTAMENTO DE RECURSOS HUMANOS, MATERIALES Y SERV. GRALES</t>
  </si>
  <si>
    <t>DEPARTAMENTO DE ADMINISTRACION Y CONTROL DE OBRAS</t>
  </si>
  <si>
    <t>DEPARTAMENTO DE PADRON DE CONTRATISTAS</t>
  </si>
  <si>
    <t>DIRECCION DE GESTION INTEGRAL DEL TERRITORIO</t>
  </si>
  <si>
    <t>DEPARTAMENTO DE ORDENAMIENTO TERRITORIAL</t>
  </si>
  <si>
    <t>DEPARTAMENTO DE PLANEACION URBANA</t>
  </si>
  <si>
    <t>DEPARTAMENTO DE EDIFICACION Y URBANIZACION</t>
  </si>
  <si>
    <t>AREA DE DICTAMINACION</t>
  </si>
  <si>
    <t>AREA DE INSTRUMENTOS PUBLICOS</t>
  </si>
  <si>
    <t>DICTAMINADOR</t>
  </si>
  <si>
    <t>DEPARTAMENTO DE DESARROLLO URBANO</t>
  </si>
  <si>
    <t>DIRECCION DE CONTROL DE LA EDIFICACION</t>
  </si>
  <si>
    <t>DEPARTAMENTO DE GESTION E INNOVACION</t>
  </si>
  <si>
    <t>DEPARTAMENTO DE LICENCIAS</t>
  </si>
  <si>
    <t>AREA DE LICENCIAS</t>
  </si>
  <si>
    <t>AREA DE ALINEAMIENTO Y NUMERO OFICIAL</t>
  </si>
  <si>
    <t>AREA DE LICENCIAS DE URBANIZACION</t>
  </si>
  <si>
    <t>AREA DE ZONAS DE RIESGO</t>
  </si>
  <si>
    <t>DIRECCION DE OBRAS PUBLICAS</t>
  </si>
  <si>
    <t>DEPARTAMENTO DE PROYECTOS</t>
  </si>
  <si>
    <t>DIBUJANTE</t>
  </si>
  <si>
    <t>AREA DE PROGRAMACION DE PROYECTOS</t>
  </si>
  <si>
    <t>AREA DE ACTUALIZACION CARTOGRAFICA</t>
  </si>
  <si>
    <t>AREA DE INFRAESTRUCTURA</t>
  </si>
  <si>
    <t>AREA DE TOPOGRAFIA</t>
  </si>
  <si>
    <t>AREA DE INTEGRACION DE PROYECTOS</t>
  </si>
  <si>
    <t>DIRECCION DE ADMINISTRACIÓN, EVALUACION Y SEGUIMIENTO OBRAS</t>
  </si>
  <si>
    <t>AREA DE AGUA POTABLE Y ALCANTARILLADO</t>
  </si>
  <si>
    <t>AREA DE EDIFICACION</t>
  </si>
  <si>
    <t>DEPARTAMENTO DE MAQUINARIA PESADA</t>
  </si>
  <si>
    <t>OPERADOR DE MAQUINARIA MAYOR</t>
  </si>
  <si>
    <t>AREA DE EMPEDRADOS</t>
  </si>
  <si>
    <t>DEPARTAMENTO DE COSTOS Y PRESUPUESTOS</t>
  </si>
  <si>
    <t>DEPARTAMENTO DE CONSTRUCCION</t>
  </si>
  <si>
    <t>AREA DE DESAZOLVE</t>
  </si>
  <si>
    <t>DEPARTAMENTO DE ENLACE ADMINISTRATIVO</t>
  </si>
  <si>
    <t>DIRECCION DE NORMATIVIDAD</t>
  </si>
  <si>
    <t>DIRECCION GENERAL DEL MEDIO AMBIENTE</t>
  </si>
  <si>
    <t>DEPARTAMENTO DE VERIFICACION AMBIENTAL</t>
  </si>
  <si>
    <t>EDUCACION AMBIENTAL</t>
  </si>
  <si>
    <t>DICTAMINACION Y PROTECCION AMBIENTAL</t>
  </si>
  <si>
    <t>DEPARTAMENTO DE CAMBIO CLIMATICO Y PLANEACION AMBIENTAL</t>
  </si>
  <si>
    <t>DIRECCION DE MOVILIDAD Y TRANSPORTE</t>
  </si>
  <si>
    <t>DEPARTAMENTO DE INSPECCION DE OBRA PUBLICA</t>
  </si>
  <si>
    <t>DIRECCION DEL ESPACIO PUBLICO</t>
  </si>
  <si>
    <t>COORDINACIÓN GENERAL DE DESARROLLO ECON Y COMBATE A LA DES.</t>
  </si>
  <si>
    <t>MAESTRO</t>
  </si>
  <si>
    <t>DIRECCION CENTRO HISTORICO</t>
  </si>
  <si>
    <t>DIRECCION DE TURISMO</t>
  </si>
  <si>
    <t>DEPARTAMENTO DE FOMENTO ARTESANAL</t>
  </si>
  <si>
    <t>DEPARTAMENTO DE PROMOCION LABORAL</t>
  </si>
  <si>
    <t>DIRECCION DE DESARROLLO AGROPECUARIO</t>
  </si>
  <si>
    <t>DIRECCION DE PADRON Y LICENCIAS</t>
  </si>
  <si>
    <t>DEPARTAMENTO DE GIROS GENERALES</t>
  </si>
  <si>
    <t>DEPARTAMENTO DE GIROS RESTRINGIDOS</t>
  </si>
  <si>
    <t>DEPARTAMENTO DE ANUNCIOS</t>
  </si>
  <si>
    <t>COORDINACION DE PROGRAMAS SOCIALES</t>
  </si>
  <si>
    <t>COORDINACION GENERAL DE CONSTRUCCION DE COMUNIDAD</t>
  </si>
  <si>
    <t>DEPARTAMENTO DE GESTION Y VINCULACION CIUDADANA</t>
  </si>
  <si>
    <t>DEPARTAMENTO DE DESARROLLO SOCIAL</t>
  </si>
  <si>
    <t>AUXILIAR DE MANTENIMIENTO</t>
  </si>
  <si>
    <t>OFICIAL CARPINTERO</t>
  </si>
  <si>
    <t>PROMOTOR DEPORTIVO</t>
  </si>
  <si>
    <t>PROGRAMA PARA APOYO AL DEPORTE</t>
  </si>
  <si>
    <t>PROGRAMA PARA APOYO A LA JUVENTUD</t>
  </si>
  <si>
    <t>PROGRAMA CONTRA LAS ADICCIONES</t>
  </si>
  <si>
    <t>FORMACION INTEGRAL DE LA FAMILIA</t>
  </si>
  <si>
    <t>PREMIO NACIONAL DE CERAMICA</t>
  </si>
  <si>
    <t xml:space="preserve">DIRECCION PROGRAMAS DE ORIGEN FEDERAL </t>
  </si>
  <si>
    <t>DEPARTAMENTO DE PROGRAMAS DE ORIGEN FEDERAL</t>
  </si>
  <si>
    <t>DIRECCION DE PARTICIPACION CIUDADANA</t>
  </si>
  <si>
    <t>DEPARTAMENTO DE PARTICIPACION CIUDADANA</t>
  </si>
  <si>
    <t>DEPARTAMENTO DE INTEGRACION Y ATENCION A COMITES</t>
  </si>
  <si>
    <t>DIRECCION DE EDUCACION</t>
  </si>
  <si>
    <t>DEPARTAMENTO DE EDUCACION</t>
  </si>
  <si>
    <t>ACADEMIA MUNICIPAL</t>
  </si>
  <si>
    <t>COORDINACION DE AREA DE MANTENIMIENTO A ESCUELAS</t>
  </si>
  <si>
    <t>DIRECCION DE CULTURA</t>
  </si>
  <si>
    <t>DEPARTAMENTO DE CULTURA</t>
  </si>
  <si>
    <t>DEPARTAMENTO DE PROMOCION Y DIFUSION CULTURAL</t>
  </si>
  <si>
    <t>CRONISTA</t>
  </si>
  <si>
    <t>AREA DE MUSEOS</t>
  </si>
  <si>
    <t>DEPARTAMENTO DE ARTES PLASTICAS</t>
  </si>
  <si>
    <t>AREA DE BIBLIOTECAS</t>
  </si>
  <si>
    <t>ADMINISTRADOR</t>
  </si>
  <si>
    <t>ADMINISTRACION CENTRO CULTURAL EL REFUGIO</t>
  </si>
  <si>
    <t>DIRECCION GENERAL DE SERVICIOS MEDICOS MUNICIPALES</t>
  </si>
  <si>
    <t>AREA DE TRABAJO SOCIAL</t>
  </si>
  <si>
    <t>DIRECCION ADMINISTRATIVA DE SERVICIOS MEDICOS</t>
  </si>
  <si>
    <t>DIRECCION DE SALUD PUBLICA</t>
  </si>
  <si>
    <t>DIRECCION MEDICA</t>
  </si>
  <si>
    <t>FISIOTERAPEUTA</t>
  </si>
  <si>
    <t>MEDICO</t>
  </si>
  <si>
    <t>NUTRIOLOGO</t>
  </si>
  <si>
    <t>ODONTÓLOGO</t>
  </si>
  <si>
    <t>QUIMICO</t>
  </si>
  <si>
    <t>TECNICO RADIOLOGO</t>
  </si>
  <si>
    <t>DEPARTAMENTO DE PARAMEDICOS</t>
  </si>
  <si>
    <t>PARAMEDICO</t>
  </si>
  <si>
    <t>DEPARTAMENTO DE EPIDEMIOLOGIA</t>
  </si>
  <si>
    <t>AREA DE REVISION MEDICA DE BARANDILLA</t>
  </si>
  <si>
    <t>DEPARTAMENTO DE ENSEÑANZA</t>
  </si>
  <si>
    <t>ENFERMERA</t>
  </si>
  <si>
    <t>DEPARTAMENTO DE ENFERMERAS</t>
  </si>
  <si>
    <t>DEPARTAMENTO DE COMUSIDA</t>
  </si>
  <si>
    <t>COMISARIA DE LA POLICIA PREVENTIVA MUNICIPAL</t>
  </si>
  <si>
    <t>COMISARIO</t>
  </si>
  <si>
    <t>ESPECIALISTA</t>
  </si>
  <si>
    <t>SUB-DIRECCION DE PREVENCION SOCIAL DEL DELITO</t>
  </si>
  <si>
    <t>SUB DIRECTOR</t>
  </si>
  <si>
    <t>SUB-DIRECCION DE PROFESIONALIZACION Y ACREDITACION POLICIAL</t>
  </si>
  <si>
    <t>INSTRUCTOR DE TIRO</t>
  </si>
  <si>
    <t>SUB-DIRECCION DE VINCULACION CIUDADANA</t>
  </si>
  <si>
    <t>SUB-DIRECCION DE INFORMATICA Y PROCESOS TECNOLOGICOS</t>
  </si>
  <si>
    <t>SUB-DIRECCION DE COMUNICACION SOCIAL</t>
  </si>
  <si>
    <t>DEPARTAMENTO DE TELECOMUNICACIONES</t>
  </si>
  <si>
    <t>DIRECCION ADMINISTRATIVA</t>
  </si>
  <si>
    <t>DEPARTAMENTO DE RECURSOS HUMANOS</t>
  </si>
  <si>
    <t>DIRECCION OPERATIVA</t>
  </si>
  <si>
    <t>POLICIA</t>
  </si>
  <si>
    <t>POLICIA PRIMERO</t>
  </si>
  <si>
    <t>POLICIA SEGUNDO</t>
  </si>
  <si>
    <t>POLICIA TERCERO</t>
  </si>
  <si>
    <t>SUB OFICIAL</t>
  </si>
  <si>
    <t>SUB-DIRECCION TECNICA Y DE PLANEACION ESTRATEGICA</t>
  </si>
  <si>
    <t>DIRECCION JURIDICO DE SEGURIDAD PUBLICA</t>
  </si>
  <si>
    <t>COORDINACION GENERAL DE PROTECCION CIVIL Y BOMBEROS</t>
  </si>
  <si>
    <t>AUXILIAR DE COCINA</t>
  </si>
  <si>
    <t>DIRECTOR ADMINISTRATIVO</t>
  </si>
  <si>
    <t>DIRECCION OPERATIVA DE PROTECCION CIVIL Y BOMBEROS</t>
  </si>
  <si>
    <t>COMANDANTE DE TURNO</t>
  </si>
  <si>
    <t>COORDINADOR OPERATIVO</t>
  </si>
  <si>
    <t>JEFE DE AREA DE DICTAMINACION</t>
  </si>
  <si>
    <t>JEFE DE AREA DE PREVENCION</t>
  </si>
  <si>
    <t>OFICIAL DE PROTECCION CIVIL Y CHOFER</t>
  </si>
  <si>
    <t>PRIMER OFICIAL</t>
  </si>
  <si>
    <t>SEGUNDO OFICIAL</t>
  </si>
  <si>
    <t>SUB COMANDANTE DE TURNO</t>
  </si>
  <si>
    <t>TERCER OFICIAL</t>
  </si>
  <si>
    <t>HORAS EXTRAORDNARIAS</t>
  </si>
  <si>
    <t>TOTALES</t>
  </si>
  <si>
    <t xml:space="preserve"> </t>
  </si>
  <si>
    <t xml:space="preserve">  </t>
  </si>
  <si>
    <t>OPERADOR</t>
  </si>
  <si>
    <t xml:space="preserve">OPERADOR </t>
  </si>
  <si>
    <t>INDEMNIZACIONES</t>
  </si>
  <si>
    <t>APOYO POLICIA METROPOLITANA</t>
  </si>
  <si>
    <t>PRESTACIONES CONTRACTUALES</t>
  </si>
  <si>
    <t>Dictamen de la 2da. Modificación al Presupuesto de Ingresos y Egresos 2019</t>
  </si>
  <si>
    <t>ANEXO I.- Estimación de Ingresos por Clasificación por Rubro de Ingresos 2019</t>
  </si>
  <si>
    <t>RUBRO</t>
  </si>
  <si>
    <t>DESCRIPCIÓN</t>
  </si>
  <si>
    <t>INGRESOS PROPIOS</t>
  </si>
  <si>
    <t xml:space="preserve">RECURSOS FEDERALES </t>
  </si>
  <si>
    <t>RECURSOS ESTATALES</t>
  </si>
  <si>
    <t>FINANCIAMIENTOS INTERNOS</t>
  </si>
  <si>
    <t xml:space="preserve">OTROS RECURSOS </t>
  </si>
  <si>
    <t>PRESUPUESTO  DE INGRESO 2019</t>
  </si>
  <si>
    <t>APORTACIONES DEL FONDO INFRAESTRUC.</t>
  </si>
  <si>
    <t>APORTACIONES DEL FONDO  FORTALECIM.</t>
  </si>
  <si>
    <t>PARTICIPACIONES FEDERALES</t>
  </si>
  <si>
    <t>CONVENIOS</t>
  </si>
  <si>
    <t>PARTICIPACIONES ESTATALES</t>
  </si>
  <si>
    <t>IMPUESTOS</t>
  </si>
  <si>
    <t>1.1.1.1</t>
  </si>
  <si>
    <t>Función de circo y espectáculos de carpa</t>
  </si>
  <si>
    <t>1.1.1.2</t>
  </si>
  <si>
    <t>Conciertos, presentación de artistas, conciertos, audiciones musicales, funciones de box, lucha libre, futbol, básquetbol, béisbol y otros espectáculos deportivos.</t>
  </si>
  <si>
    <t>1.1.1.5</t>
  </si>
  <si>
    <t>Espectáculos culturales, teatrales, ballet, ópera y taurinos</t>
  </si>
  <si>
    <t>1.1.1.7</t>
  </si>
  <si>
    <t>Otros espectáculos públicos</t>
  </si>
  <si>
    <t>1.2.1.1</t>
  </si>
  <si>
    <t>Predios rústicos</t>
  </si>
  <si>
    <t>1.2.1.2</t>
  </si>
  <si>
    <t>Predios urbanos</t>
  </si>
  <si>
    <t>1.2.2.1</t>
  </si>
  <si>
    <t>Adquisición de departamentos, viviendas y casas para habitación</t>
  </si>
  <si>
    <t>1.2.3.1</t>
  </si>
  <si>
    <t>Construcción de inmuebles</t>
  </si>
  <si>
    <t>1.2.3.2</t>
  </si>
  <si>
    <t>Reconstrucción de inmuebles</t>
  </si>
  <si>
    <t>1.7.1.1</t>
  </si>
  <si>
    <t>Falta de pago</t>
  </si>
  <si>
    <t>1.7.2.1</t>
  </si>
  <si>
    <t>Infracciones</t>
  </si>
  <si>
    <t>1.7.4.1</t>
  </si>
  <si>
    <t>Gastos de notificación</t>
  </si>
  <si>
    <t>DERECHOS</t>
  </si>
  <si>
    <t>4.1.1.1</t>
  </si>
  <si>
    <t>Estacionamientos exclusivos</t>
  </si>
  <si>
    <t>4.1.1.2</t>
  </si>
  <si>
    <t>Puestos permanentes y eventuales</t>
  </si>
  <si>
    <t>4.1.1.4</t>
  </si>
  <si>
    <t>Espectáculos y diversiones públicas</t>
  </si>
  <si>
    <t>4.1.1.5</t>
  </si>
  <si>
    <t>Otros fines o actividades no previstas</t>
  </si>
  <si>
    <t>4.1.2.1</t>
  </si>
  <si>
    <t>Concesión de estacionamientos</t>
  </si>
  <si>
    <t>4.1.3.1</t>
  </si>
  <si>
    <t>Lotes uso perpetuidad y temporal</t>
  </si>
  <si>
    <t>4.1.3.2</t>
  </si>
  <si>
    <t>Mantenimiento</t>
  </si>
  <si>
    <t>4.1.4.1</t>
  </si>
  <si>
    <t>Arrendamiento o concesión de locales en mercados</t>
  </si>
  <si>
    <t>4.1.4.3</t>
  </si>
  <si>
    <t>Arrendamiento o concesión de escusados y baños</t>
  </si>
  <si>
    <t>4.1.4.5</t>
  </si>
  <si>
    <t>Otros arrendamientos o concesiones de bienes</t>
  </si>
  <si>
    <t>4.3.1.1</t>
  </si>
  <si>
    <t>Licencias, permisos o autorización de giros con venta de bebidas alcohólicas</t>
  </si>
  <si>
    <t>4.3.1.2</t>
  </si>
  <si>
    <t>Licencias, permisos o autorización de giros con servicios de bebidas alcohólicas</t>
  </si>
  <si>
    <t>4.3.1.3</t>
  </si>
  <si>
    <t>Licencias, permisos o autorización de otros conceptos distintos a los anteriores giros con bebidas alcohólicas</t>
  </si>
  <si>
    <t>4.3.1.4</t>
  </si>
  <si>
    <t>Permiso para el funcionamiento de horario extraordinario</t>
  </si>
  <si>
    <t>4.3.2.1</t>
  </si>
  <si>
    <t>Licencias y permisos de anuncios permanentes</t>
  </si>
  <si>
    <t>4.3.2.2</t>
  </si>
  <si>
    <t>Licencias y permisos de anuncios eventuales</t>
  </si>
  <si>
    <t>4.3.3.1</t>
  </si>
  <si>
    <t>Licencias de construcción</t>
  </si>
  <si>
    <t>4.3.3.2</t>
  </si>
  <si>
    <t>Licencias para demolición</t>
  </si>
  <si>
    <t>4.3.3.4</t>
  </si>
  <si>
    <t>Licencias para reconstrucción, reestructuración o adaptación</t>
  </si>
  <si>
    <t>4.3.3.5</t>
  </si>
  <si>
    <t>Licencias para ocupación provisional en la vía pública</t>
  </si>
  <si>
    <t>4.3.3.6</t>
  </si>
  <si>
    <t>Licencias para movimientos de tierras</t>
  </si>
  <si>
    <t>4.3.3.7</t>
  </si>
  <si>
    <t>Licencias similares no previstas en las anteriores</t>
  </si>
  <si>
    <t>4.3.5.1</t>
  </si>
  <si>
    <t>Licencia de cambio de régimen de propiedad</t>
  </si>
  <si>
    <t>4.3.5.2</t>
  </si>
  <si>
    <t>Licencia de urbanización</t>
  </si>
  <si>
    <t>4.3.5.3</t>
  </si>
  <si>
    <t>Peritaje, dictamen e inspección de carácter extraordinario</t>
  </si>
  <si>
    <t>4.3.6.2</t>
  </si>
  <si>
    <t>Autorización para romper pavimento, banquetas o machuelos</t>
  </si>
  <si>
    <t>4.3.8.1</t>
  </si>
  <si>
    <t>Inhumaciones y reinhumaciones</t>
  </si>
  <si>
    <t>4.3.8.2</t>
  </si>
  <si>
    <t>Exhumaciones</t>
  </si>
  <si>
    <t>4.3.8.3</t>
  </si>
  <si>
    <t>Servicio de cremación</t>
  </si>
  <si>
    <t>4.3.8.4</t>
  </si>
  <si>
    <t>Traslado de cadáveres fuera del municipio</t>
  </si>
  <si>
    <t>4.3.9.9</t>
  </si>
  <si>
    <t>Otros servicios similares</t>
  </si>
  <si>
    <t>4.3.10.1</t>
  </si>
  <si>
    <t>Servicio doméstico</t>
  </si>
  <si>
    <t>4.3.10.5</t>
  </si>
  <si>
    <t>20% para el saneamiento de las aguas residuales</t>
  </si>
  <si>
    <t>4.3.10.6</t>
  </si>
  <si>
    <t>2% o 3% para la infraestructura básica existente</t>
  </si>
  <si>
    <t>4.3.10.7</t>
  </si>
  <si>
    <t>Aprovechamiento de la infraestructura básica existente</t>
  </si>
  <si>
    <t>4.3.10.8</t>
  </si>
  <si>
    <t>Conexión o reconexión al servicio</t>
  </si>
  <si>
    <t>4.3.11.5</t>
  </si>
  <si>
    <t>Acarreo de carnes en camiones del municipio</t>
  </si>
  <si>
    <t>4.3.11.6</t>
  </si>
  <si>
    <t>Servicios de matanza en el rastro municipal</t>
  </si>
  <si>
    <t>4.3.11.9</t>
  </si>
  <si>
    <t>Otros servicios prestados por el rastro municipal</t>
  </si>
  <si>
    <t>4.3.12.1</t>
  </si>
  <si>
    <t xml:space="preserve">Servicios en oficina fuera del horario </t>
  </si>
  <si>
    <t>4.3.12.2</t>
  </si>
  <si>
    <t>Servicios a domicilio</t>
  </si>
  <si>
    <t>4.3.12.3</t>
  </si>
  <si>
    <t>Anotaciones e inserciones en actas</t>
  </si>
  <si>
    <t>4.3.13.1</t>
  </si>
  <si>
    <t>Expedición de certificados, certificaciones, constancias o copias certificadas</t>
  </si>
  <si>
    <t>4.3.13.3</t>
  </si>
  <si>
    <t>Dictámenes de trazo, uso y destino</t>
  </si>
  <si>
    <t>4.3.14.1</t>
  </si>
  <si>
    <t>Copias de planos</t>
  </si>
  <si>
    <t>4.3.14.2</t>
  </si>
  <si>
    <t>Certificaciones catastrales</t>
  </si>
  <si>
    <t>4.3.14.3</t>
  </si>
  <si>
    <t>Informes catastrales</t>
  </si>
  <si>
    <t>4.3.14.4</t>
  </si>
  <si>
    <t>Deslindes catastrales</t>
  </si>
  <si>
    <t>4.3.14.5</t>
  </si>
  <si>
    <t>Dictámenes catastrales</t>
  </si>
  <si>
    <t>4.3.14.6</t>
  </si>
  <si>
    <t>Revisión y autorización de avalúos</t>
  </si>
  <si>
    <t>4.4.1.1</t>
  </si>
  <si>
    <t>Servicios prestados en horas hábiles</t>
  </si>
  <si>
    <t>4.4.1.4</t>
  </si>
  <si>
    <t>Servicios médicos</t>
  </si>
  <si>
    <t>4.4.1.9</t>
  </si>
  <si>
    <t>Otros servicios no especificados</t>
  </si>
  <si>
    <t>4.5.1.1</t>
  </si>
  <si>
    <t>4.5.2.1</t>
  </si>
  <si>
    <t>Infracciones (Multas)</t>
  </si>
  <si>
    <t>4.5.4.1</t>
  </si>
  <si>
    <t>PRODUCTOS</t>
  </si>
  <si>
    <t>5.1.9.1</t>
  </si>
  <si>
    <t>Formas y ediciones impresas</t>
  </si>
  <si>
    <t>5.1.9.7</t>
  </si>
  <si>
    <t>Venta de productos procedentes de viveros y jardines</t>
  </si>
  <si>
    <t>5.1.9.9</t>
  </si>
  <si>
    <t>Otros productos no especificados</t>
  </si>
  <si>
    <t>5.2.1.1</t>
  </si>
  <si>
    <t>Otros no especificados</t>
  </si>
  <si>
    <t>APROVECHAMIENTOS</t>
  </si>
  <si>
    <t>6.1.1.1</t>
  </si>
  <si>
    <t>Incentivos de colaboración</t>
  </si>
  <si>
    <t>6.1.2.1</t>
  </si>
  <si>
    <t>6.1.3.1</t>
  </si>
  <si>
    <t>Indemnizaciones</t>
  </si>
  <si>
    <t>6.1.4.1</t>
  </si>
  <si>
    <t>Reintegros</t>
  </si>
  <si>
    <t>6.1.7.1</t>
  </si>
  <si>
    <t>Aprovechamientos por aportaciones y cooperaciones</t>
  </si>
  <si>
    <t>6.3.9.9</t>
  </si>
  <si>
    <t>Otros  aprovechamientos</t>
  </si>
  <si>
    <t>6.4.1.9</t>
  </si>
  <si>
    <t>Otros  accesorios</t>
  </si>
  <si>
    <t>INGRESOS POR VENTAS DE BIENES Y SERVICIOS</t>
  </si>
  <si>
    <t>7.2.1</t>
  </si>
  <si>
    <t>Producidos en establecimientos del gobierno</t>
  </si>
  <si>
    <t>PARTICIPACIONES Y APORTACIONES</t>
  </si>
  <si>
    <t>8.1.1.1</t>
  </si>
  <si>
    <t>Federales</t>
  </si>
  <si>
    <t>8.1.1.2</t>
  </si>
  <si>
    <t>Estatales</t>
  </si>
  <si>
    <t>8.2.1.1</t>
  </si>
  <si>
    <t>Del fondo de infraestructura social municipal</t>
  </si>
  <si>
    <t>8.2.1.2</t>
  </si>
  <si>
    <t>Rendimientos financieros del fondo de aportaciones para la infraestructura social</t>
  </si>
  <si>
    <t>8.2.1.3</t>
  </si>
  <si>
    <t>Del fondo para el fortalecimiento municipal</t>
  </si>
  <si>
    <t>8.2.1.4</t>
  </si>
  <si>
    <t>Rendimientos financieros del fondo de aportaciones para el fortalecimiento municipal</t>
  </si>
  <si>
    <t>8.3.1.1</t>
  </si>
  <si>
    <t>Derivados del Gobierno Federal</t>
  </si>
  <si>
    <t>8.3.1.2</t>
  </si>
  <si>
    <t>Derivados del Gobierno Estatal</t>
  </si>
  <si>
    <t>TRANSFERENCIAS, ASIGNACIONES, SUBSIDIOS Y  OTRAS AYUDAS</t>
  </si>
  <si>
    <t>9.1.1.1</t>
  </si>
  <si>
    <t>Transferencias internas y asignaciones al sector público</t>
  </si>
  <si>
    <t>9.3.1.1</t>
  </si>
  <si>
    <t>Subsidio</t>
  </si>
  <si>
    <t>9.4.1.1</t>
  </si>
  <si>
    <t>Efectivo</t>
  </si>
  <si>
    <t>9.4.1.2</t>
  </si>
  <si>
    <t>Especie</t>
  </si>
  <si>
    <t xml:space="preserve">OTROS INGRESOS Y BENEFICIOS </t>
  </si>
  <si>
    <t>10.3.9</t>
  </si>
  <si>
    <t>Otros ingresos y beneficios varios</t>
  </si>
  <si>
    <t>TOTAL DE INGRESOS</t>
  </si>
  <si>
    <t>Dictamen de  la 2da. Modificación al Presupuesto de Ingresos y Egresos 2019</t>
  </si>
  <si>
    <t>Anexo II.- Presupuesto de Egresos  2019 por Clasificación por Objeto del Gasto 2019</t>
  </si>
  <si>
    <t>Cve</t>
  </si>
  <si>
    <t>Concepto</t>
  </si>
  <si>
    <t>PRESUPUESTO  CIERRE 2019</t>
  </si>
  <si>
    <t>SERVICIOS PERSONALES</t>
  </si>
  <si>
    <t>Dietas</t>
  </si>
  <si>
    <t>Sueldos base al personal permanente</t>
  </si>
  <si>
    <t>Honorarios asimilables a salarios</t>
  </si>
  <si>
    <t>Primas por años de servicios efectivos prestados</t>
  </si>
  <si>
    <t>Primas de vacaciones, dominical y gratificación de fin de año</t>
  </si>
  <si>
    <t>Horas extraordinarias</t>
  </si>
  <si>
    <t>Aportaciones de seguridad social</t>
  </si>
  <si>
    <t>Aportaciones a fondos de vivienda</t>
  </si>
  <si>
    <t>Aportaciones al sistema para el retiro</t>
  </si>
  <si>
    <t>Aportaciones para seguros</t>
  </si>
  <si>
    <t>Prestaciones y haberes de retiro</t>
  </si>
  <si>
    <t>Prestaciones contractuales</t>
  </si>
  <si>
    <t>Otras prestaciones sociales y económicas</t>
  </si>
  <si>
    <t>MATERIALES Y SUMINISTROS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</si>
  <si>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</si>
  <si>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</si>
  <si>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</si>
  <si>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</si>
  <si>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</si>
  <si>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</si>
  <si>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</si>
  <si>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</si>
  <si>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Productos alimenticios para personas</t>
  </si>
  <si>
    <t>Productos alimenticios para animales</t>
  </si>
  <si>
    <t>Utensilios para el servicio de alimentación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</si>
  <si>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</si>
  <si>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</si>
  <si>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</si>
  <si>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</si>
  <si>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</si>
  <si>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</si>
  <si>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</si>
  <si>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</si>
  <si>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</si>
  <si>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</si>
  <si>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</si>
  <si>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</si>
  <si>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</si>
  <si>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</si>
  <si>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</si>
  <si>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</si>
  <si>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</si>
  <si>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Vestuario y uniformes</t>
  </si>
  <si>
    <t>Prendas de seguridad y protección personal</t>
  </si>
  <si>
    <t>Artículos deportivos</t>
  </si>
  <si>
    <t>Blancos y otros productos textiles, excepto prendas de vestir</t>
  </si>
  <si>
    <t>Materiales de seguridad pública</t>
  </si>
  <si>
    <t>Prendas de protección para seguridad pública y nacional</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</si>
  <si>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</si>
  <si>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</si>
  <si>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</si>
  <si>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</si>
  <si>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</si>
  <si>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</si>
  <si>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maquinaria y otros equipos</t>
  </si>
  <si>
    <t>SERVICIOS GENERALES</t>
  </si>
  <si>
    <t>Energía eléctrica</t>
  </si>
  <si>
    <t xml:space="preserve">Gas </t>
  </si>
  <si>
    <t>Agua</t>
  </si>
  <si>
    <t>Telefonía tradicional</t>
  </si>
  <si>
    <t>Telefonía celular</t>
  </si>
  <si>
    <t>Servicios de telecomunicaciones y satélites</t>
  </si>
  <si>
    <t>Servicios postales y telegráficos</t>
  </si>
  <si>
    <t>Servicios integrales y otros servicios</t>
  </si>
  <si>
    <t>Arrendamiento de edificios</t>
  </si>
  <si>
    <t>Arrendamiento de mobiliario y equipo de administración, educacional y recreativo</t>
  </si>
  <si>
    <t>Arrendamiento de equipo de transporte</t>
  </si>
  <si>
    <t>Arrendamiento de maquinaria, otros equipos y herramientas</t>
  </si>
  <si>
    <t>Arrendamiento de activos intangibles</t>
  </si>
  <si>
    <t>Arrendamiento financiero</t>
  </si>
  <si>
    <t>Otros arrendamientos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</si>
  <si>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</si>
  <si>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</si>
  <si>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</si>
  <si>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</si>
  <si>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</si>
  <si>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</si>
  <si>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</si>
  <si>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</si>
  <si>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</si>
  <si>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</si>
  <si>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</si>
  <si>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</si>
  <si>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</si>
  <si>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Fletes y maniobras</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</si>
  <si>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</si>
  <si>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</si>
  <si>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</si>
  <si>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</si>
  <si>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</si>
  <si>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</si>
  <si>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</si>
  <si>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</si>
  <si>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</si>
  <si>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</si>
  <si>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</si>
  <si>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</si>
  <si>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</si>
  <si>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</si>
  <si>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</si>
  <si>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</si>
  <si>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Pasajes aéreos</t>
  </si>
  <si>
    <t>Pasajes terrestres</t>
  </si>
  <si>
    <t>Autotransporte</t>
  </si>
  <si>
    <t>Viáticos en el país</t>
  </si>
  <si>
    <t>Servicios integrales de traslado y viáticos</t>
  </si>
  <si>
    <t>Otros servicios de traslado y hospedaje</t>
  </si>
  <si>
    <t>Gastos de ceremonial</t>
  </si>
  <si>
    <t>Gastos de orden  social y cultural</t>
  </si>
  <si>
    <t>Congresos y convenciones</t>
  </si>
  <si>
    <t>Exposiciones</t>
  </si>
  <si>
    <t>Servicios funerarios y de cementerios</t>
  </si>
  <si>
    <t>Impuestos y derechos</t>
  </si>
  <si>
    <t>Penas, multas, accesorios y actualizaciones</t>
  </si>
  <si>
    <t>Otros gastos por responsabilidades</t>
  </si>
  <si>
    <t>Otros servicios generales</t>
  </si>
  <si>
    <t>TRANSFERENCIAS, ASIGNACIONES, SUBSIDIOS Y OTRAS  AYUDAS</t>
  </si>
  <si>
    <t>Transferencias internas otorgadas a entidades paraestatales no empresariales y no financieras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</si>
  <si>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</si>
  <si>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</si>
  <si>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</si>
  <si>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</si>
  <si>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</si>
  <si>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</si>
  <si>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por desastres naturales y otros siniestros</t>
  </si>
  <si>
    <t>Pensiones</t>
  </si>
  <si>
    <t xml:space="preserve">BIENES MUEBLES, INMUEBLES E  INTANGIBLES </t>
  </si>
  <si>
    <t xml:space="preserve">Muebles de oficina y estantería </t>
  </si>
  <si>
    <t>Muebles, excepto de oficina y estantería</t>
  </si>
  <si>
    <t>Bienes artísticos, culturales y científicos</t>
  </si>
  <si>
    <t>Equipo de cómputo de tecnologías de la información</t>
  </si>
  <si>
    <t>Otros mobiliarios y equipos de administración</t>
  </si>
  <si>
    <t>Equipos y aparatos audiovisuales</t>
  </si>
  <si>
    <t>Cámaras fotográficas y de video</t>
  </si>
  <si>
    <t xml:space="preserve">Otro mobiliario y equipo educacional y recreativo </t>
  </si>
  <si>
    <t>Equipo médico y de laboratorio</t>
  </si>
  <si>
    <t>Equipo de defensa y seguridad</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</si>
  <si>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</si>
  <si>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</si>
  <si>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</si>
  <si>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</si>
  <si>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</si>
  <si>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</si>
  <si>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Terrenos</t>
  </si>
  <si>
    <t>Software</t>
  </si>
  <si>
    <t>Licencias informáticas e intelectuales</t>
  </si>
  <si>
    <t>INVERSIÓN PÚBLICA</t>
  </si>
  <si>
    <t>Edificación no  habitacional</t>
  </si>
  <si>
    <t>División de terrenos y construcción de obras de urbanización</t>
  </si>
  <si>
    <t>DEUDA  PÚBLICA</t>
  </si>
  <si>
    <t>Amortización de la deuda interna con instituciones de crédito</t>
  </si>
  <si>
    <t>Intereses de la deuda interna con instituciones  de crédito</t>
  </si>
  <si>
    <t>TOTAL DE EGRESOS</t>
  </si>
  <si>
    <t>ANEXO III.- Situación Hacendaria 2019</t>
  </si>
  <si>
    <t>CONCEPTOS</t>
  </si>
  <si>
    <t>Proyecto de Presupuesto 2019</t>
  </si>
  <si>
    <t>I N G R E S O S</t>
  </si>
  <si>
    <t>INGRESOS DERIVADOS DE FINANCIAMIENTO</t>
  </si>
  <si>
    <t>T O T A L    I N G R E S O S</t>
  </si>
  <si>
    <t>E G R E S O S</t>
  </si>
  <si>
    <t>TOTAL EGRESOS</t>
  </si>
  <si>
    <t>DIFERENCIAS</t>
  </si>
  <si>
    <t>Servicios de acceso de Internet, redes y procesamiento de información</t>
  </si>
  <si>
    <t>Servicios de apoyo administrativo, traducción, fotocopiado e impresión</t>
  </si>
  <si>
    <t>Sentencias y resoluciones por autoridad competente</t>
  </si>
  <si>
    <t xml:space="preserve">BIENES MUEBLES, INMUEBLES E INTANGIBLES </t>
  </si>
  <si>
    <t>Instrumental médico y de laboratorio</t>
  </si>
  <si>
    <t>Vehículos y equipo de transporte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</si>
</sst>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3" formatCode="_-* #,##0.00_-;\-* #,##0.00_-;_-* &quot;-&quot;??_-;_-@_-"/>
    <numFmt numFmtId="164" formatCode="_-[$€-2]* #,##0.00_-;\-[$€-2]* #,##0.00_-;_-[$€-2]* &quot;-&quot;??_-"/>
    <numFmt numFmtId="165" formatCode="_-* #,##0_-;\-* #,##0_-;_-* &quot;-&quot;??_-;_-@_-"/>
    <numFmt numFmtId="166" formatCode="0_ ;\-0\ "/>
    <numFmt numFmtId="167" formatCode="m\o\n\th\ d\,\ \y\y\y\y"/>
    <numFmt numFmtId="168" formatCode="000"/>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8"/>
      <name val="Arial"/>
      <family val="2"/>
    </font>
    <font>
      <sz val="15"/>
      <color indexed="8"/>
      <name val="Calibri"/>
      <family val="2"/>
      <scheme val="minor"/>
    </font>
    <font>
      <b/>
      <sz val="15"/>
      <color indexed="8"/>
      <name val="Calibri"/>
      <family val="2"/>
      <scheme val="minor"/>
    </font>
    <font>
      <b/>
      <sz val="11"/>
      <color indexed="8"/>
      <name val="Arial"/>
      <family val="2"/>
    </font>
    <font>
      <b/>
      <sz val="11"/>
      <color theme="0" tint="-4.9989318521683403E-2"/>
      <name val="Calibri"/>
      <family val="2"/>
      <scheme val="minor"/>
    </font>
    <font>
      <sz val="8"/>
      <color theme="1"/>
      <name val="Arial"/>
      <family val="2"/>
    </font>
    <font>
      <sz val="9"/>
      <color theme="1"/>
      <name val="Arial"/>
      <family val="2"/>
    </font>
    <font>
      <sz val="10"/>
      <color theme="1"/>
      <name val="Calibri"/>
      <family val="2"/>
      <scheme val="minor"/>
    </font>
    <font>
      <sz val="10"/>
      <color theme="1"/>
      <name val="Arial"/>
      <family val="2"/>
    </font>
    <font>
      <sz val="7"/>
      <color theme="1"/>
      <name val="Arial"/>
      <family val="2"/>
    </font>
    <font>
      <sz val="11"/>
      <name val="Arial"/>
      <family val="2"/>
    </font>
    <font>
      <sz val="11"/>
      <color indexed="8"/>
      <name val="Arial"/>
      <family val="2"/>
    </font>
    <font>
      <b/>
      <sz val="15"/>
      <name val="Calibri"/>
      <family val="2"/>
      <scheme val="minor"/>
    </font>
    <font>
      <b/>
      <sz val="16"/>
      <color theme="1"/>
      <name val="Calibri"/>
      <family val="2"/>
      <scheme val="minor"/>
    </font>
    <font>
      <b/>
      <sz val="12"/>
      <color theme="0"/>
      <name val="Calibri"/>
      <family val="2"/>
      <scheme val="minor"/>
    </font>
    <font>
      <b/>
      <sz val="12"/>
      <name val="Calibri"/>
      <family val="2"/>
      <scheme val="minor"/>
    </font>
    <font>
      <sz val="10"/>
      <name val="Calibri"/>
      <family val="2"/>
      <scheme val="minor"/>
    </font>
    <font>
      <b/>
      <sz val="12"/>
      <name val="Calibri"/>
      <family val="2"/>
    </font>
    <font>
      <sz val="10"/>
      <color indexed="81"/>
      <name val="Tahoma"/>
      <family val="2"/>
    </font>
    <font>
      <b/>
      <sz val="10"/>
      <color indexed="81"/>
      <name val="Tahoma"/>
      <family val="2"/>
    </font>
    <font>
      <b/>
      <sz val="12"/>
      <color indexed="81"/>
      <name val="Arial"/>
      <family val="2"/>
    </font>
    <font>
      <sz val="8"/>
      <color indexed="81"/>
      <name val="Tahoma"/>
      <family val="2"/>
    </font>
    <font>
      <sz val="12"/>
      <color indexed="81"/>
      <name val="Arial"/>
      <family val="2"/>
    </font>
    <font>
      <b/>
      <sz val="9"/>
      <color indexed="81"/>
      <name val="Tahoma"/>
      <family val="2"/>
    </font>
    <font>
      <b/>
      <sz val="11"/>
      <color indexed="81"/>
      <name val="Tahoma"/>
      <family val="2"/>
    </font>
    <font>
      <sz val="11"/>
      <color indexed="81"/>
      <name val="Tahoma"/>
      <family val="2"/>
    </font>
    <font>
      <b/>
      <sz val="15"/>
      <color theme="1"/>
      <name val="Calibri"/>
      <family val="2"/>
      <scheme val="minor"/>
    </font>
    <font>
      <b/>
      <sz val="12"/>
      <color theme="1"/>
      <name val="Calibri"/>
      <family val="2"/>
      <scheme val="minor"/>
    </font>
    <font>
      <sz val="15"/>
      <color theme="1"/>
      <name val="Calibri"/>
      <family val="2"/>
      <scheme val="minor"/>
    </font>
    <font>
      <b/>
      <sz val="18"/>
      <name val="Calibri"/>
      <family val="2"/>
      <scheme val="minor"/>
    </font>
    <font>
      <sz val="11"/>
      <name val="Calibri"/>
      <family val="2"/>
      <scheme val="minor"/>
    </font>
    <font>
      <sz val="9"/>
      <name val="Arial"/>
      <family val="2"/>
    </font>
    <font>
      <b/>
      <sz val="8"/>
      <color indexed="81"/>
      <name val="Arial"/>
      <family val="2"/>
    </font>
    <font>
      <sz val="8"/>
      <color indexed="81"/>
      <name val="Arial"/>
      <family val="2"/>
    </font>
  </fonts>
  <fills count="10">
    <fill>
      <patternFill patternType="none"/>
    </fill>
    <fill>
      <patternFill patternType="gray125"/>
    </fill>
    <fill>
      <patternFill patternType="solid">
        <fgColor indexed="9"/>
        <bgColor indexed="64"/>
      </patternFill>
    </fill>
    <fill>
      <patternFill patternType="solid">
        <fgColor rgb="FF00A79D"/>
        <bgColor indexed="64"/>
      </patternFill>
    </fill>
    <fill>
      <patternFill patternType="solid">
        <fgColor rgb="FFFFF2D4"/>
        <bgColor indexed="64"/>
      </patternFill>
    </fill>
    <fill>
      <patternFill patternType="solid">
        <fgColor rgb="FFFFE6CB"/>
        <bgColor indexed="64"/>
      </patternFill>
    </fill>
    <fill>
      <patternFill patternType="solid">
        <fgColor rgb="FF00736F"/>
        <bgColor indexed="64"/>
      </patternFill>
    </fill>
    <fill>
      <patternFill patternType="solid">
        <fgColor rgb="FF6FEBDF"/>
        <bgColor indexed="64"/>
      </patternFill>
    </fill>
    <fill>
      <patternFill patternType="solid">
        <fgColor rgb="FF00C4BF"/>
        <bgColor indexed="64"/>
      </patternFill>
    </fill>
    <fill>
      <patternFill patternType="solid">
        <fgColor theme="0"/>
        <bgColor indexed="64"/>
      </patternFill>
    </fill>
  </fills>
  <borders count="64">
    <border>
      <left/>
      <right/>
      <top/>
      <bottom/>
      <diagonal/>
    </border>
    <border>
      <left/>
      <right/>
      <top/>
      <bottom style="medium">
        <color indexed="64"/>
      </bottom>
      <diagonal/>
    </border>
    <border>
      <left style="double">
        <color auto="1"/>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uble">
        <color auto="1"/>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double">
        <color auto="1"/>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theme="4" tint="0.79989013336588644"/>
      </bottom>
      <diagonal/>
    </border>
    <border>
      <left style="thin">
        <color theme="4" tint="0.79992065187536243"/>
      </left>
      <right style="thin">
        <color theme="4" tint="0.79989013336588644"/>
      </right>
      <top style="thin">
        <color theme="4" tint="0.79989013336588644"/>
      </top>
      <bottom/>
      <diagonal/>
    </border>
    <border>
      <left style="thin">
        <color theme="4" tint="0.79989013336588644"/>
      </left>
      <right/>
      <top style="thin">
        <color theme="4" tint="0.79989013336588644"/>
      </top>
      <bottom style="thin">
        <color theme="4" tint="0.79989013336588644"/>
      </bottom>
      <diagonal/>
    </border>
    <border>
      <left style="thin">
        <color theme="0" tint="-4.9989318521683403E-2"/>
      </left>
      <right/>
      <top/>
      <bottom/>
      <diagonal/>
    </border>
    <border>
      <left style="thin">
        <color theme="0"/>
      </left>
      <right/>
      <top/>
      <bottom/>
      <diagonal/>
    </border>
    <border>
      <left/>
      <right style="thin">
        <color theme="4" tint="0.79989013336588644"/>
      </right>
      <top/>
      <bottom/>
      <diagonal/>
    </border>
    <border>
      <left style="thin">
        <color theme="4" tint="0.79989013336588644"/>
      </left>
      <right style="thin">
        <color theme="4" tint="0.79989013336588644"/>
      </right>
      <top/>
      <bottom style="thin">
        <color theme="4" tint="0.79989013336588644"/>
      </bottom>
      <diagonal/>
    </border>
    <border>
      <left style="thin">
        <color theme="4" tint="0.79989013336588644"/>
      </left>
      <right style="thin">
        <color theme="4" tint="0.79989013336588644"/>
      </right>
      <top style="thin">
        <color theme="4" tint="0.79989013336588644"/>
      </top>
      <bottom/>
      <diagonal/>
    </border>
    <border>
      <left style="thin">
        <color theme="4" tint="0.79992065187536243"/>
      </left>
      <right style="thin">
        <color theme="4" tint="0.79989013336588644"/>
      </right>
      <top/>
      <bottom style="medium">
        <color theme="4" tint="0.79989013336588644"/>
      </bottom>
      <diagonal/>
    </border>
    <border>
      <left style="thin">
        <color theme="4" tint="0.79989013336588644"/>
      </left>
      <right/>
      <top style="thin">
        <color theme="4" tint="0.79989013336588644"/>
      </top>
      <bottom style="medium">
        <color theme="4" tint="0.79989013336588644"/>
      </bottom>
      <diagonal/>
    </border>
    <border>
      <left style="thin">
        <color theme="0" tint="-4.9989318521683403E-2"/>
      </left>
      <right style="thin">
        <color theme="0" tint="-4.9989318521683403E-2"/>
      </right>
      <top/>
      <bottom style="medium">
        <color theme="4" tint="0.79989013336588644"/>
      </bottom>
      <diagonal/>
    </border>
    <border>
      <left style="thin">
        <color theme="0" tint="-4.9989318521683403E-2"/>
      </left>
      <right style="thin">
        <color theme="0"/>
      </right>
      <top style="thin">
        <color theme="0"/>
      </top>
      <bottom style="medium">
        <color theme="4" tint="0.79989013336588644"/>
      </bottom>
      <diagonal/>
    </border>
    <border>
      <left style="thin">
        <color theme="0"/>
      </left>
      <right style="thin">
        <color theme="0"/>
      </right>
      <top style="thin">
        <color theme="0"/>
      </top>
      <bottom style="medium">
        <color theme="4" tint="0.79989013336588644"/>
      </bottom>
      <diagonal/>
    </border>
    <border>
      <left/>
      <right/>
      <top style="thin">
        <color theme="0"/>
      </top>
      <bottom style="medium">
        <color theme="4" tint="0.79989013336588644"/>
      </bottom>
      <diagonal/>
    </border>
    <border>
      <left/>
      <right style="thin">
        <color theme="4" tint="0.79989013336588644"/>
      </right>
      <top style="thin">
        <color theme="4" tint="0.79989013336588644"/>
      </top>
      <bottom style="medium">
        <color theme="4" tint="0.79989013336588644"/>
      </bottom>
      <diagonal/>
    </border>
    <border>
      <left style="thin">
        <color theme="4" tint="0.79989013336588644"/>
      </left>
      <right style="thin">
        <color theme="4" tint="0.79989013336588644"/>
      </right>
      <top style="thin">
        <color theme="4" tint="0.79989013336588644"/>
      </top>
      <bottom style="medium">
        <color theme="4" tint="0.79989013336588644"/>
      </bottom>
      <diagonal/>
    </border>
    <border>
      <left style="thin">
        <color theme="4" tint="0.79989013336588644"/>
      </left>
      <right style="thin">
        <color theme="4" tint="0.79989013336588644"/>
      </right>
      <top/>
      <bottom style="medium">
        <color theme="4" tint="0.79989013336588644"/>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medium">
        <color theme="0"/>
      </left>
      <right style="thin">
        <color theme="0" tint="-0.499984740745262"/>
      </right>
      <top style="thin">
        <color theme="0" tint="-0.499984740745262"/>
      </top>
      <bottom style="thin">
        <color theme="0" tint="-0.499984740745262"/>
      </bottom>
      <diagonal/>
    </border>
    <border>
      <left style="thin">
        <color theme="4" tint="0.79992065187536243"/>
      </left>
      <right style="thin">
        <color theme="4" tint="0.79992065187536243"/>
      </right>
      <top style="thin">
        <color theme="4" tint="0.79989013336588644"/>
      </top>
      <bottom/>
      <diagonal/>
    </border>
    <border>
      <left style="thin">
        <color theme="4" tint="0.79992065187536243"/>
      </left>
      <right/>
      <top style="thin">
        <color theme="4" tint="0.79989013336588644"/>
      </top>
      <bottom/>
      <diagonal/>
    </border>
    <border>
      <left/>
      <right/>
      <top style="thin">
        <color theme="4" tint="0.79989013336588644"/>
      </top>
      <bottom style="medium">
        <color theme="4" tint="0.79989013336588644"/>
      </bottom>
      <diagonal/>
    </border>
    <border>
      <left/>
      <right style="thin">
        <color theme="4" tint="0.79992065187536243"/>
      </right>
      <top style="thin">
        <color theme="4" tint="0.79989013336588644"/>
      </top>
      <bottom style="medium">
        <color theme="4" tint="0.79989013336588644"/>
      </bottom>
      <diagonal/>
    </border>
    <border>
      <left style="thin">
        <color theme="4" tint="0.79992065187536243"/>
      </left>
      <right/>
      <top style="thin">
        <color theme="4" tint="0.79989013336588644"/>
      </top>
      <bottom style="medium">
        <color theme="4" tint="0.79989013336588644"/>
      </bottom>
      <diagonal/>
    </border>
    <border>
      <left/>
      <right style="thin">
        <color theme="4" tint="0.79989013336588644"/>
      </right>
      <top style="thin">
        <color theme="4" tint="0.79989013336588644"/>
      </top>
      <bottom/>
      <diagonal/>
    </border>
    <border>
      <left style="thin">
        <color theme="4" tint="0.79992065187536243"/>
      </left>
      <right style="thin">
        <color theme="4" tint="0.79992065187536243"/>
      </right>
      <top/>
      <bottom style="medium">
        <color theme="4" tint="0.79989013336588644"/>
      </bottom>
      <diagonal/>
    </border>
    <border>
      <left style="thin">
        <color theme="4" tint="0.79992065187536243"/>
      </left>
      <right/>
      <top/>
      <bottom style="medium">
        <color theme="4" tint="0.79989013336588644"/>
      </bottom>
      <diagonal/>
    </border>
    <border>
      <left style="thin">
        <color theme="4" tint="0.79992065187536243"/>
      </left>
      <right style="thin">
        <color theme="4" tint="0.79989013336588644"/>
      </right>
      <top style="thin">
        <color theme="4" tint="0.79989013336588644"/>
      </top>
      <bottom style="medium">
        <color theme="4" tint="0.79989013336588644"/>
      </bottom>
      <diagonal/>
    </border>
    <border>
      <left/>
      <right style="thin">
        <color theme="4" tint="0.79989013336588644"/>
      </right>
      <top/>
      <bottom style="medium">
        <color theme="4" tint="0.7998901333658864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medium">
        <color theme="0"/>
      </left>
      <right style="thin">
        <color theme="0" tint="-0.499984740745262"/>
      </right>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style="thin">
        <color theme="0" tint="-0.499984740745262"/>
      </right>
      <top style="hair">
        <color indexed="64"/>
      </top>
      <bottom style="hair">
        <color indexed="64"/>
      </bottom>
      <diagonal/>
    </border>
    <border>
      <left style="hair">
        <color indexed="64"/>
      </left>
      <right style="hair">
        <color indexed="64"/>
      </right>
      <top/>
      <bottom style="hair">
        <color indexed="64"/>
      </bottom>
      <diagonal/>
    </border>
  </borders>
  <cellStyleXfs count="8">
    <xf numFmtId="0" fontId="0" fillId="0" borderId="0"/>
    <xf numFmtId="43" fontId="1" fillId="0" borderId="0" applyFont="0" applyFill="0" applyBorder="0" applyAlignment="0" applyProtection="0"/>
    <xf numFmtId="0" fontId="3" fillId="0" borderId="0" applyFont="0" applyFill="0" applyBorder="0" applyAlignment="0" applyProtection="0"/>
    <xf numFmtId="0" fontId="1" fillId="0" borderId="0"/>
    <xf numFmtId="0" fontId="3" fillId="0" borderId="0"/>
    <xf numFmtId="0" fontId="1" fillId="0" borderId="0"/>
    <xf numFmtId="0" fontId="1" fillId="0" borderId="0"/>
    <xf numFmtId="167" fontId="3" fillId="0" borderId="0" applyFont="0" applyFill="0" applyBorder="0" applyAlignment="0" applyProtection="0"/>
  </cellStyleXfs>
  <cellXfs count="202">
    <xf numFmtId="0" fontId="0" fillId="0" borderId="0" xfId="0"/>
    <xf numFmtId="164" fontId="4" fillId="2" borderId="0" xfId="2" applyNumberFormat="1" applyFont="1" applyFill="1" applyAlignment="1">
      <alignment horizontal="center"/>
    </xf>
    <xf numFmtId="0" fontId="1" fillId="0" borderId="0" xfId="3"/>
    <xf numFmtId="0" fontId="5" fillId="0" borderId="0" xfId="3" applyFont="1"/>
    <xf numFmtId="0" fontId="6" fillId="0" borderId="0" xfId="3" applyFont="1"/>
    <xf numFmtId="0" fontId="6" fillId="0" borderId="1" xfId="3" applyFont="1" applyBorder="1" applyAlignment="1">
      <alignment wrapText="1"/>
    </xf>
    <xf numFmtId="0" fontId="7" fillId="0" borderId="0" xfId="3" applyFont="1"/>
    <xf numFmtId="0" fontId="8" fillId="3" borderId="4" xfId="0" applyFont="1" applyFill="1" applyBorder="1" applyAlignment="1" applyProtection="1">
      <alignment horizontal="center"/>
      <protection locked="0"/>
    </xf>
    <xf numFmtId="0" fontId="8" fillId="3" borderId="4" xfId="0" applyFont="1" applyFill="1" applyBorder="1" applyAlignment="1" applyProtection="1">
      <alignment horizontal="center" vertical="center"/>
      <protection locked="0"/>
    </xf>
    <xf numFmtId="0" fontId="8" fillId="3" borderId="4" xfId="0" applyFont="1" applyFill="1" applyBorder="1" applyAlignment="1" applyProtection="1">
      <alignment vertical="center"/>
      <protection locked="0"/>
    </xf>
    <xf numFmtId="0" fontId="0" fillId="0" borderId="0" xfId="0" applyAlignment="1">
      <alignment horizontal="center"/>
    </xf>
    <xf numFmtId="0" fontId="8" fillId="3" borderId="10" xfId="0" applyFont="1" applyFill="1" applyBorder="1" applyAlignment="1" applyProtection="1">
      <alignment horizontal="center" wrapText="1"/>
      <protection locked="0"/>
    </xf>
    <xf numFmtId="0" fontId="8" fillId="3" borderId="10" xfId="0" applyFont="1" applyFill="1" applyBorder="1" applyAlignment="1" applyProtection="1">
      <alignment horizontal="center"/>
      <protection locked="0"/>
    </xf>
    <xf numFmtId="165" fontId="8" fillId="3" borderId="12" xfId="1" applyNumberFormat="1"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top" wrapText="1"/>
      <protection locked="0"/>
    </xf>
    <xf numFmtId="0" fontId="8" fillId="3" borderId="8" xfId="0" applyFont="1" applyFill="1" applyBorder="1" applyAlignment="1" applyProtection="1">
      <alignment horizontal="center" vertical="top"/>
      <protection locked="0"/>
    </xf>
    <xf numFmtId="0" fontId="9" fillId="0" borderId="13" xfId="0" applyFont="1" applyBorder="1" applyAlignment="1" applyProtection="1">
      <alignment vertical="center" wrapText="1"/>
      <protection locked="0"/>
    </xf>
    <xf numFmtId="0" fontId="9" fillId="0" borderId="14" xfId="0" applyFont="1" applyBorder="1" applyAlignment="1" applyProtection="1">
      <alignment vertical="center" wrapText="1"/>
      <protection locked="0"/>
    </xf>
    <xf numFmtId="165" fontId="9" fillId="0" borderId="14" xfId="1" applyNumberFormat="1" applyFont="1" applyBorder="1" applyAlignment="1">
      <alignment vertical="center"/>
    </xf>
    <xf numFmtId="3" fontId="9" fillId="4" borderId="15" xfId="0" applyNumberFormat="1" applyFont="1" applyFill="1" applyBorder="1" applyAlignment="1">
      <alignment vertical="center" wrapText="1"/>
    </xf>
    <xf numFmtId="0" fontId="10" fillId="0" borderId="0" xfId="0" applyFont="1"/>
    <xf numFmtId="0" fontId="9" fillId="0" borderId="0" xfId="0" applyFont="1"/>
    <xf numFmtId="3" fontId="9" fillId="4" borderId="14" xfId="0" applyNumberFormat="1" applyFont="1" applyFill="1" applyBorder="1" applyAlignment="1">
      <alignment vertical="center" wrapText="1"/>
    </xf>
    <xf numFmtId="3" fontId="10" fillId="4" borderId="15" xfId="0" applyNumberFormat="1" applyFont="1" applyFill="1" applyBorder="1" applyAlignment="1">
      <alignment vertical="center" wrapText="1"/>
    </xf>
    <xf numFmtId="0" fontId="9" fillId="0" borderId="16" xfId="0" applyFont="1" applyBorder="1" applyAlignment="1" applyProtection="1">
      <alignment vertical="center" wrapText="1"/>
      <protection locked="0"/>
    </xf>
    <xf numFmtId="0" fontId="9" fillId="0" borderId="17" xfId="0" applyFont="1" applyBorder="1" applyAlignment="1" applyProtection="1">
      <alignment vertical="center" wrapText="1"/>
      <protection locked="0"/>
    </xf>
    <xf numFmtId="165" fontId="9" fillId="0" borderId="17" xfId="1" applyNumberFormat="1" applyFont="1" applyBorder="1" applyAlignment="1">
      <alignment vertical="center"/>
    </xf>
    <xf numFmtId="3" fontId="11" fillId="4" borderId="3" xfId="0" applyNumberFormat="1" applyFont="1" applyFill="1" applyBorder="1" applyAlignment="1">
      <alignment vertical="center" wrapText="1"/>
    </xf>
    <xf numFmtId="0" fontId="11" fillId="0" borderId="0" xfId="0" applyFont="1"/>
    <xf numFmtId="0" fontId="2" fillId="5" borderId="18" xfId="0" applyFont="1" applyFill="1" applyBorder="1" applyAlignment="1">
      <alignment horizontal="center" vertical="center" wrapText="1"/>
    </xf>
    <xf numFmtId="0" fontId="2" fillId="5" borderId="19" xfId="0" applyFont="1" applyFill="1" applyBorder="1" applyAlignment="1">
      <alignment vertical="top" wrapText="1"/>
    </xf>
    <xf numFmtId="0" fontId="2" fillId="5" borderId="20" xfId="0" applyFont="1" applyFill="1" applyBorder="1" applyAlignment="1">
      <alignment vertical="center"/>
    </xf>
    <xf numFmtId="165" fontId="2" fillId="5" borderId="20" xfId="1" applyNumberFormat="1" applyFont="1" applyFill="1" applyBorder="1" applyAlignment="1">
      <alignment vertical="center"/>
    </xf>
    <xf numFmtId="3" fontId="2" fillId="5" borderId="22" xfId="0" applyNumberFormat="1" applyFont="1" applyFill="1" applyBorder="1" applyAlignment="1">
      <alignment vertical="center" wrapText="1"/>
    </xf>
    <xf numFmtId="0" fontId="2" fillId="0" borderId="0" xfId="0" applyFont="1"/>
    <xf numFmtId="3" fontId="11" fillId="0" borderId="0" xfId="0" applyNumberFormat="1" applyFont="1"/>
    <xf numFmtId="165" fontId="0" fillId="0" borderId="0" xfId="1" applyNumberFormat="1" applyFont="1" applyAlignment="1">
      <alignment horizontal="right"/>
    </xf>
    <xf numFmtId="43" fontId="0" fillId="0" borderId="0" xfId="1" applyFont="1" applyAlignment="1">
      <alignment horizontal="right"/>
    </xf>
    <xf numFmtId="0" fontId="0" fillId="0" borderId="0" xfId="0" applyAlignment="1">
      <alignment horizontal="right"/>
    </xf>
    <xf numFmtId="43" fontId="0" fillId="0" borderId="0" xfId="1" applyFont="1"/>
    <xf numFmtId="3" fontId="0" fillId="0" borderId="0" xfId="0" applyNumberFormat="1" applyAlignment="1">
      <alignment horizontal="right"/>
    </xf>
    <xf numFmtId="43" fontId="12" fillId="0" borderId="0" xfId="1" applyFont="1" applyAlignment="1">
      <alignment vertical="center"/>
    </xf>
    <xf numFmtId="43" fontId="0" fillId="0" borderId="0" xfId="0" applyNumberFormat="1" applyAlignment="1">
      <alignment horizontal="right"/>
    </xf>
    <xf numFmtId="3" fontId="0" fillId="0" borderId="0" xfId="0" applyNumberFormat="1"/>
    <xf numFmtId="0" fontId="13" fillId="0" borderId="13" xfId="0" applyFont="1" applyBorder="1" applyAlignment="1" applyProtection="1">
      <alignment vertical="center" wrapText="1"/>
      <protection locked="0"/>
    </xf>
    <xf numFmtId="0" fontId="13" fillId="0" borderId="14" xfId="0" applyFont="1" applyBorder="1" applyAlignment="1" applyProtection="1">
      <alignment vertical="center" wrapText="1"/>
      <protection locked="0"/>
    </xf>
    <xf numFmtId="165" fontId="13" fillId="0" borderId="14" xfId="1" applyNumberFormat="1" applyFont="1" applyBorder="1" applyAlignment="1">
      <alignment vertical="center"/>
    </xf>
    <xf numFmtId="3" fontId="13" fillId="4" borderId="15" xfId="0" applyNumberFormat="1" applyFont="1" applyFill="1" applyBorder="1" applyAlignment="1">
      <alignment vertical="center" wrapText="1"/>
    </xf>
    <xf numFmtId="165" fontId="13" fillId="0" borderId="14" xfId="1" applyNumberFormat="1" applyFont="1" applyBorder="1"/>
    <xf numFmtId="3" fontId="13" fillId="0" borderId="14" xfId="0" applyNumberFormat="1" applyFont="1" applyBorder="1" applyAlignment="1" applyProtection="1">
      <alignment vertical="center" wrapText="1"/>
      <protection locked="0"/>
    </xf>
    <xf numFmtId="0" fontId="13" fillId="0" borderId="13" xfId="0" applyFont="1" applyBorder="1" applyAlignment="1" applyProtection="1">
      <alignment vertical="center"/>
      <protection locked="0"/>
    </xf>
    <xf numFmtId="0" fontId="1" fillId="0" borderId="0" xfId="3" applyAlignment="1"/>
    <xf numFmtId="0" fontId="6" fillId="0" borderId="1" xfId="3" applyFont="1" applyBorder="1" applyAlignment="1"/>
    <xf numFmtId="0" fontId="13" fillId="0" borderId="14" xfId="0" applyFont="1" applyBorder="1" applyAlignment="1" applyProtection="1">
      <protection locked="0"/>
    </xf>
    <xf numFmtId="0" fontId="9" fillId="0" borderId="14" xfId="0" applyFont="1" applyBorder="1" applyAlignment="1" applyProtection="1">
      <alignment horizontal="center"/>
      <protection locked="0"/>
    </xf>
    <xf numFmtId="0" fontId="2" fillId="5" borderId="19" xfId="0" applyFont="1" applyFill="1" applyBorder="1" applyAlignment="1">
      <alignment vertical="top"/>
    </xf>
    <xf numFmtId="0" fontId="0" fillId="0" borderId="0" xfId="0" applyAlignment="1">
      <alignment horizontal="left" vertical="center"/>
    </xf>
    <xf numFmtId="0" fontId="13" fillId="0" borderId="14" xfId="0" applyFont="1" applyFill="1" applyBorder="1" applyAlignment="1" applyProtection="1">
      <alignment vertical="center" wrapText="1"/>
      <protection locked="0"/>
    </xf>
    <xf numFmtId="165" fontId="13" fillId="0" borderId="14" xfId="1" applyNumberFormat="1" applyFont="1" applyFill="1" applyBorder="1" applyAlignment="1">
      <alignment vertical="center"/>
    </xf>
    <xf numFmtId="4" fontId="2" fillId="5" borderId="21" xfId="0" applyNumberFormat="1" applyFont="1" applyFill="1" applyBorder="1" applyAlignment="1">
      <alignment vertical="center" wrapText="1"/>
    </xf>
    <xf numFmtId="4" fontId="2" fillId="5" borderId="20" xfId="0" applyNumberFormat="1" applyFont="1" applyFill="1" applyBorder="1" applyAlignment="1">
      <alignment vertical="center" wrapText="1"/>
    </xf>
    <xf numFmtId="0" fontId="14" fillId="0" borderId="0" xfId="4" applyFont="1" applyAlignment="1">
      <alignment horizontal="center"/>
    </xf>
    <xf numFmtId="0" fontId="14" fillId="0" borderId="0" xfId="4" applyFont="1" applyAlignment="1">
      <alignment wrapText="1"/>
    </xf>
    <xf numFmtId="0" fontId="16" fillId="0" borderId="1" xfId="4" applyFont="1" applyBorder="1"/>
    <xf numFmtId="0" fontId="14" fillId="0" borderId="1" xfId="4" applyFont="1" applyBorder="1" applyAlignment="1">
      <alignment wrapText="1"/>
    </xf>
    <xf numFmtId="0" fontId="19" fillId="7" borderId="40" xfId="0" applyFont="1" applyFill="1" applyBorder="1" applyAlignment="1">
      <alignment horizontal="center" vertical="center" wrapText="1"/>
    </xf>
    <xf numFmtId="0" fontId="19" fillId="7" borderId="40" xfId="0" applyFont="1" applyFill="1" applyBorder="1" applyAlignment="1">
      <alignment horizontal="left" vertical="center" wrapText="1"/>
    </xf>
    <xf numFmtId="0" fontId="20" fillId="0" borderId="41" xfId="4" applyFont="1" applyBorder="1" applyAlignment="1">
      <alignment horizontal="center" vertical="center"/>
    </xf>
    <xf numFmtId="0" fontId="19" fillId="7" borderId="41" xfId="0" applyFont="1" applyFill="1" applyBorder="1" applyAlignment="1">
      <alignment horizontal="center" vertical="center" wrapText="1"/>
    </xf>
    <xf numFmtId="0" fontId="19" fillId="7" borderId="41" xfId="0" applyFont="1" applyFill="1" applyBorder="1" applyAlignment="1">
      <alignment horizontal="left" vertical="center" wrapText="1"/>
    </xf>
    <xf numFmtId="166" fontId="19" fillId="7" borderId="41" xfId="0" applyNumberFormat="1" applyFont="1" applyFill="1" applyBorder="1" applyAlignment="1">
      <alignment horizontal="left" vertical="center" wrapText="1"/>
    </xf>
    <xf numFmtId="0" fontId="19" fillId="7" borderId="42" xfId="0" applyFont="1" applyFill="1" applyBorder="1" applyAlignment="1">
      <alignment horizontal="center" vertical="center" wrapText="1"/>
    </xf>
    <xf numFmtId="0" fontId="3" fillId="0" borderId="0" xfId="4" applyAlignment="1">
      <alignment horizontal="center"/>
    </xf>
    <xf numFmtId="0" fontId="3" fillId="0" borderId="0" xfId="4"/>
    <xf numFmtId="3" fontId="15" fillId="0" borderId="0" xfId="5" applyNumberFormat="1" applyFont="1"/>
    <xf numFmtId="0" fontId="15" fillId="0" borderId="0" xfId="3" applyFont="1"/>
    <xf numFmtId="0" fontId="30" fillId="0" borderId="1" xfId="0" applyFont="1" applyBorder="1" applyAlignment="1">
      <alignment vertical="top"/>
    </xf>
    <xf numFmtId="3" fontId="30" fillId="0" borderId="1" xfId="0" applyNumberFormat="1" applyFont="1" applyBorder="1" applyAlignment="1">
      <alignment vertical="top"/>
    </xf>
    <xf numFmtId="3" fontId="30" fillId="0" borderId="1" xfId="0" applyNumberFormat="1" applyFont="1" applyBorder="1" applyAlignment="1">
      <alignment vertical="top" wrapText="1"/>
    </xf>
    <xf numFmtId="3" fontId="18" fillId="6" borderId="51" xfId="0" applyNumberFormat="1" applyFont="1" applyFill="1" applyBorder="1" applyAlignment="1">
      <alignment horizontal="center" vertical="center" wrapText="1"/>
    </xf>
    <xf numFmtId="3" fontId="18" fillId="6" borderId="51" xfId="0" applyNumberFormat="1" applyFont="1" applyFill="1" applyBorder="1" applyAlignment="1">
      <alignment vertical="center" wrapText="1"/>
    </xf>
    <xf numFmtId="0" fontId="31" fillId="7" borderId="42" xfId="0" applyFont="1" applyFill="1" applyBorder="1" applyAlignment="1">
      <alignment horizontal="center" vertical="center" wrapText="1"/>
    </xf>
    <xf numFmtId="0" fontId="3" fillId="0" borderId="53" xfId="6" applyFont="1" applyBorder="1" applyAlignment="1">
      <alignment horizontal="center" vertical="center"/>
    </xf>
    <xf numFmtId="0" fontId="31" fillId="7" borderId="42" xfId="0" applyFont="1" applyFill="1" applyBorder="1" applyAlignment="1">
      <alignment horizontal="right" vertical="center" wrapText="1"/>
    </xf>
    <xf numFmtId="4" fontId="0" fillId="0" borderId="0" xfId="0" applyNumberFormat="1"/>
    <xf numFmtId="164" fontId="4" fillId="2" borderId="0" xfId="7" applyNumberFormat="1" applyFont="1" applyFill="1" applyBorder="1" applyAlignment="1">
      <alignment horizontal="center"/>
    </xf>
    <xf numFmtId="3" fontId="1" fillId="0" borderId="0" xfId="1" applyNumberFormat="1" applyBorder="1"/>
    <xf numFmtId="4" fontId="1" fillId="0" borderId="0" xfId="1" applyNumberFormat="1" applyBorder="1"/>
    <xf numFmtId="3" fontId="32" fillId="0" borderId="0" xfId="1" applyNumberFormat="1" applyFont="1" applyBorder="1"/>
    <xf numFmtId="4" fontId="32" fillId="0" borderId="0" xfId="1" applyNumberFormat="1" applyFont="1" applyBorder="1"/>
    <xf numFmtId="0" fontId="7" fillId="0" borderId="0" xfId="3" applyFont="1" applyAlignment="1">
      <alignment horizontal="left" vertical="center" wrapText="1"/>
    </xf>
    <xf numFmtId="3" fontId="18" fillId="6" borderId="58" xfId="1" applyNumberFormat="1" applyFont="1" applyFill="1" applyBorder="1" applyAlignment="1">
      <alignment horizontal="center" wrapText="1"/>
    </xf>
    <xf numFmtId="3" fontId="18" fillId="6" borderId="58" xfId="1" applyNumberFormat="1" applyFont="1" applyFill="1" applyBorder="1" applyAlignment="1">
      <alignment horizontal="center" vertical="center" wrapText="1"/>
    </xf>
    <xf numFmtId="168" fontId="18" fillId="9" borderId="55" xfId="0" applyNumberFormat="1" applyFont="1" applyFill="1" applyBorder="1" applyAlignment="1">
      <alignment horizontal="center" vertical="center" wrapText="1"/>
    </xf>
    <xf numFmtId="3" fontId="18" fillId="9" borderId="0" xfId="1" applyNumberFormat="1" applyFont="1" applyFill="1" applyBorder="1" applyAlignment="1">
      <alignment horizontal="center" vertical="center" wrapText="1"/>
    </xf>
    <xf numFmtId="3" fontId="18" fillId="9" borderId="0" xfId="1" applyNumberFormat="1" applyFont="1" applyFill="1" applyBorder="1" applyAlignment="1">
      <alignment horizontal="center" wrapText="1"/>
    </xf>
    <xf numFmtId="168" fontId="18" fillId="9" borderId="0" xfId="0" applyNumberFormat="1" applyFont="1" applyFill="1" applyAlignment="1">
      <alignment horizontal="center" vertical="center" wrapText="1"/>
    </xf>
    <xf numFmtId="0" fontId="33" fillId="7" borderId="53" xfId="4" applyFont="1" applyFill="1" applyBorder="1" applyAlignment="1">
      <alignment vertical="center"/>
    </xf>
    <xf numFmtId="4" fontId="19" fillId="7" borderId="0" xfId="0" applyNumberFormat="1" applyFont="1" applyFill="1" applyAlignment="1">
      <alignment horizontal="right" vertical="center" wrapText="1"/>
    </xf>
    <xf numFmtId="0" fontId="20" fillId="9" borderId="53" xfId="4" applyFont="1" applyFill="1" applyBorder="1" applyAlignment="1">
      <alignment vertical="center"/>
    </xf>
    <xf numFmtId="0" fontId="20" fillId="9" borderId="55" xfId="4" applyFont="1" applyFill="1" applyBorder="1" applyAlignment="1">
      <alignment vertical="center"/>
    </xf>
    <xf numFmtId="4" fontId="19" fillId="7" borderId="54" xfId="0" applyNumberFormat="1" applyFont="1" applyFill="1" applyBorder="1" applyAlignment="1">
      <alignment horizontal="right" vertical="center" wrapText="1"/>
    </xf>
    <xf numFmtId="0" fontId="20" fillId="0" borderId="53" xfId="4" applyFont="1" applyBorder="1" applyAlignment="1">
      <alignment vertical="center"/>
    </xf>
    <xf numFmtId="4" fontId="34" fillId="0" borderId="0" xfId="0" applyNumberFormat="1" applyFont="1"/>
    <xf numFmtId="4" fontId="33" fillId="7" borderId="53" xfId="4" applyNumberFormat="1" applyFont="1" applyFill="1" applyBorder="1" applyAlignment="1">
      <alignment vertical="center"/>
    </xf>
    <xf numFmtId="0" fontId="19" fillId="9" borderId="60" xfId="0" applyFont="1" applyFill="1" applyBorder="1" applyAlignment="1">
      <alignment horizontal="center" vertical="center" wrapText="1"/>
    </xf>
    <xf numFmtId="4" fontId="19" fillId="9" borderId="53" xfId="0" applyNumberFormat="1" applyFont="1" applyFill="1" applyBorder="1" applyAlignment="1">
      <alignment horizontal="right" vertical="center" wrapText="1"/>
    </xf>
    <xf numFmtId="4" fontId="1" fillId="0" borderId="0" xfId="3" applyNumberFormat="1"/>
    <xf numFmtId="0" fontId="20" fillId="0" borderId="41" xfId="0" applyFont="1" applyBorder="1" applyAlignment="1">
      <alignment horizontal="left" vertical="center" wrapText="1"/>
    </xf>
    <xf numFmtId="0" fontId="20" fillId="0" borderId="41" xfId="0" applyFont="1" applyBorder="1" applyAlignment="1">
      <alignment horizontal="justify" vertical="center" wrapText="1"/>
    </xf>
    <xf numFmtId="0" fontId="20" fillId="0" borderId="41" xfId="0" applyFont="1" applyBorder="1" applyAlignment="1">
      <alignment vertical="center" wrapText="1"/>
    </xf>
    <xf numFmtId="0" fontId="3" fillId="0" borderId="0" xfId="6" applyFont="1" applyAlignment="1">
      <alignment horizontal="center" vertical="center"/>
    </xf>
    <xf numFmtId="0" fontId="31" fillId="7" borderId="61" xfId="0" applyFont="1" applyFill="1" applyBorder="1" applyAlignment="1">
      <alignment horizontal="left" vertical="center" wrapText="1"/>
    </xf>
    <xf numFmtId="0" fontId="11" fillId="0" borderId="62" xfId="0" applyFont="1" applyBorder="1" applyAlignment="1">
      <alignment vertical="center"/>
    </xf>
    <xf numFmtId="0" fontId="11" fillId="0" borderId="62" xfId="0" applyFont="1" applyBorder="1" applyAlignment="1">
      <alignment vertical="center" wrapText="1"/>
    </xf>
    <xf numFmtId="0" fontId="11" fillId="0" borderId="53" xfId="0" applyFont="1" applyBorder="1" applyAlignment="1">
      <alignment vertical="center" wrapText="1"/>
    </xf>
    <xf numFmtId="0" fontId="11" fillId="0" borderId="55" xfId="0" applyFont="1" applyBorder="1" applyAlignment="1">
      <alignment vertical="center" wrapText="1"/>
    </xf>
    <xf numFmtId="0" fontId="11" fillId="0" borderId="63" xfId="0" applyFont="1" applyBorder="1" applyAlignment="1">
      <alignment vertical="center" wrapText="1"/>
    </xf>
    <xf numFmtId="166" fontId="21" fillId="8" borderId="41" xfId="0" applyNumberFormat="1" applyFont="1" applyFill="1" applyBorder="1" applyAlignment="1">
      <alignment horizontal="right" vertical="center"/>
    </xf>
    <xf numFmtId="166" fontId="17" fillId="0" borderId="23" xfId="0" applyNumberFormat="1" applyFont="1" applyBorder="1" applyAlignment="1">
      <alignment horizontal="left" vertical="top"/>
    </xf>
    <xf numFmtId="0" fontId="18" fillId="6" borderId="24" xfId="0" applyFont="1" applyFill="1" applyBorder="1" applyAlignment="1">
      <alignment horizontal="center" vertical="center" wrapText="1"/>
    </xf>
    <xf numFmtId="0" fontId="18" fillId="6" borderId="31" xfId="0" applyFont="1" applyFill="1" applyBorder="1" applyAlignment="1">
      <alignment horizontal="center" vertical="center" wrapText="1"/>
    </xf>
    <xf numFmtId="0" fontId="18" fillId="6" borderId="25" xfId="0" applyFont="1" applyFill="1" applyBorder="1" applyAlignment="1">
      <alignment horizontal="center" vertical="center" wrapText="1"/>
    </xf>
    <xf numFmtId="0" fontId="18" fillId="6" borderId="32" xfId="0" applyFont="1" applyFill="1" applyBorder="1" applyAlignment="1">
      <alignment horizontal="center" vertical="center" wrapText="1"/>
    </xf>
    <xf numFmtId="3" fontId="30" fillId="0" borderId="1" xfId="0" applyNumberFormat="1" applyFont="1" applyBorder="1" applyAlignment="1">
      <alignment horizontal="left" vertical="top" wrapText="1"/>
    </xf>
    <xf numFmtId="3" fontId="18" fillId="6" borderId="48" xfId="0" applyNumberFormat="1" applyFont="1" applyFill="1" applyBorder="1" applyAlignment="1">
      <alignment horizontal="center" vertical="center" wrapText="1"/>
    </xf>
    <xf numFmtId="3" fontId="18" fillId="6" borderId="52" xfId="0" applyNumberFormat="1" applyFont="1" applyFill="1" applyBorder="1" applyAlignment="1">
      <alignment horizontal="center" vertical="center" wrapText="1"/>
    </xf>
    <xf numFmtId="3" fontId="18" fillId="6" borderId="30" xfId="0" applyNumberFormat="1" applyFont="1" applyFill="1" applyBorder="1" applyAlignment="1">
      <alignment horizontal="center" vertical="center" wrapText="1"/>
    </xf>
    <xf numFmtId="3" fontId="18" fillId="6" borderId="39" xfId="0" applyNumberFormat="1" applyFont="1" applyFill="1" applyBorder="1" applyAlignment="1">
      <alignment horizontal="center" vertical="center" wrapText="1"/>
    </xf>
    <xf numFmtId="0" fontId="18" fillId="6" borderId="43" xfId="0" applyFont="1" applyFill="1" applyBorder="1" applyAlignment="1">
      <alignment horizontal="center" vertical="center" wrapText="1"/>
    </xf>
    <xf numFmtId="0" fontId="18" fillId="6" borderId="49" xfId="0" applyFont="1" applyFill="1" applyBorder="1" applyAlignment="1">
      <alignment horizontal="center" vertical="center" wrapText="1"/>
    </xf>
    <xf numFmtId="3" fontId="18" fillId="6" borderId="32" xfId="0" applyNumberFormat="1" applyFont="1" applyFill="1" applyBorder="1" applyAlignment="1">
      <alignment horizontal="center" vertical="center" wrapText="1"/>
    </xf>
    <xf numFmtId="3" fontId="18" fillId="6" borderId="45" xfId="0" applyNumberFormat="1" applyFont="1" applyFill="1" applyBorder="1" applyAlignment="1">
      <alignment horizontal="center" vertical="center" wrapText="1"/>
    </xf>
    <xf numFmtId="3" fontId="18" fillId="6" borderId="46" xfId="0" applyNumberFormat="1" applyFont="1" applyFill="1" applyBorder="1" applyAlignment="1">
      <alignment horizontal="center" vertical="center" wrapText="1"/>
    </xf>
    <xf numFmtId="3" fontId="18" fillId="6" borderId="47" xfId="0" applyNumberFormat="1" applyFont="1" applyFill="1" applyBorder="1" applyAlignment="1">
      <alignment horizontal="center" vertical="center" wrapText="1"/>
    </xf>
    <xf numFmtId="0" fontId="6" fillId="0" borderId="1" xfId="3" applyFont="1" applyBorder="1" applyAlignment="1">
      <alignment horizontal="left" wrapText="1"/>
    </xf>
    <xf numFmtId="168" fontId="18" fillId="6" borderId="53" xfId="0" applyNumberFormat="1" applyFont="1" applyFill="1" applyBorder="1" applyAlignment="1">
      <alignment horizontal="center" vertical="center" wrapText="1"/>
    </xf>
    <xf numFmtId="168" fontId="18" fillId="6" borderId="58" xfId="0" applyNumberFormat="1" applyFont="1" applyFill="1" applyBorder="1" applyAlignment="1">
      <alignment horizontal="center" vertical="center" wrapText="1"/>
    </xf>
    <xf numFmtId="3" fontId="18" fillId="6" borderId="55" xfId="1" applyNumberFormat="1" applyFont="1" applyFill="1" applyBorder="1" applyAlignment="1">
      <alignment horizontal="center" vertical="center" wrapText="1"/>
    </xf>
    <xf numFmtId="3" fontId="18" fillId="6" borderId="59" xfId="1" applyNumberFormat="1" applyFont="1" applyFill="1" applyBorder="1" applyAlignment="1">
      <alignment horizontal="center" vertical="center" wrapText="1"/>
    </xf>
    <xf numFmtId="3" fontId="18" fillId="6" borderId="54" xfId="1" applyNumberFormat="1" applyFont="1" applyFill="1" applyBorder="1" applyAlignment="1">
      <alignment horizontal="center" vertical="center" wrapText="1"/>
    </xf>
    <xf numFmtId="3" fontId="18" fillId="6" borderId="56" xfId="1" applyNumberFormat="1" applyFont="1" applyFill="1" applyBorder="1" applyAlignment="1">
      <alignment horizontal="center" vertical="center" wrapText="1"/>
    </xf>
    <xf numFmtId="3" fontId="18" fillId="6" borderId="57" xfId="1" applyNumberFormat="1" applyFont="1" applyFill="1" applyBorder="1" applyAlignment="1">
      <alignment horizontal="center" vertical="center" wrapText="1"/>
    </xf>
    <xf numFmtId="168" fontId="18" fillId="6" borderId="55" xfId="0" applyNumberFormat="1" applyFont="1" applyFill="1" applyBorder="1" applyAlignment="1">
      <alignment horizontal="center" vertical="center" wrapText="1"/>
    </xf>
    <xf numFmtId="168" fontId="18" fillId="6" borderId="59" xfId="0" applyNumberFormat="1" applyFont="1" applyFill="1" applyBorder="1" applyAlignment="1">
      <alignment horizontal="center" vertical="center" wrapText="1"/>
    </xf>
    <xf numFmtId="0" fontId="8" fillId="3" borderId="7"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protection locked="0"/>
    </xf>
    <xf numFmtId="0" fontId="8" fillId="3" borderId="5" xfId="0" applyFont="1" applyFill="1" applyBorder="1" applyAlignment="1" applyProtection="1">
      <alignment horizontal="center"/>
      <protection locked="0"/>
    </xf>
    <xf numFmtId="0" fontId="8" fillId="3" borderId="9" xfId="0" applyFont="1" applyFill="1" applyBorder="1" applyAlignment="1" applyProtection="1">
      <alignment horizontal="center" vertical="center"/>
      <protection locked="0"/>
    </xf>
    <xf numFmtId="3" fontId="20" fillId="9" borderId="53" xfId="1" applyNumberFormat="1" applyFont="1" applyFill="1" applyBorder="1" applyAlignment="1" applyProtection="1">
      <alignment vertical="center"/>
    </xf>
    <xf numFmtId="3" fontId="20" fillId="9" borderId="55" xfId="1" applyNumberFormat="1" applyFont="1" applyFill="1" applyBorder="1" applyAlignment="1" applyProtection="1">
      <alignment vertical="center"/>
    </xf>
    <xf numFmtId="3" fontId="19" fillId="7" borderId="53" xfId="0" applyNumberFormat="1" applyFont="1" applyFill="1" applyBorder="1" applyAlignment="1">
      <alignment horizontal="right" vertical="center" wrapText="1"/>
    </xf>
    <xf numFmtId="3" fontId="19" fillId="7" borderId="54" xfId="0" applyNumberFormat="1" applyFont="1" applyFill="1" applyBorder="1" applyAlignment="1">
      <alignment horizontal="right" vertical="center" wrapText="1"/>
    </xf>
    <xf numFmtId="3" fontId="19" fillId="7" borderId="56" xfId="0" applyNumberFormat="1" applyFont="1" applyFill="1" applyBorder="1" applyAlignment="1">
      <alignment horizontal="right" vertical="center" wrapText="1"/>
    </xf>
    <xf numFmtId="3" fontId="19" fillId="7" borderId="57" xfId="0" applyNumberFormat="1" applyFont="1" applyFill="1" applyBorder="1" applyAlignment="1">
      <alignment horizontal="right" vertical="center" wrapText="1"/>
    </xf>
    <xf numFmtId="3" fontId="19" fillId="7" borderId="0" xfId="0" applyNumberFormat="1" applyFont="1" applyFill="1" applyAlignment="1">
      <alignment horizontal="right" vertical="center" wrapText="1"/>
    </xf>
    <xf numFmtId="3" fontId="20" fillId="0" borderId="53" xfId="1" applyNumberFormat="1" applyFont="1" applyFill="1" applyBorder="1" applyAlignment="1" applyProtection="1">
      <alignment vertical="center"/>
    </xf>
    <xf numFmtId="3" fontId="19" fillId="7" borderId="42" xfId="0" applyNumberFormat="1" applyFont="1" applyFill="1" applyBorder="1" applyAlignment="1">
      <alignment horizontal="right" vertical="center" wrapText="1"/>
    </xf>
    <xf numFmtId="3" fontId="6" fillId="0" borderId="0" xfId="3" applyNumberFormat="1" applyFont="1"/>
    <xf numFmtId="3" fontId="18" fillId="6" borderId="44" xfId="0" applyNumberFormat="1" applyFont="1" applyFill="1" applyBorder="1" applyAlignment="1">
      <alignment horizontal="center" vertical="center" wrapText="1"/>
    </xf>
    <xf numFmtId="3" fontId="18" fillId="6" borderId="50" xfId="0" applyNumberFormat="1" applyFont="1" applyFill="1" applyBorder="1" applyAlignment="1">
      <alignment horizontal="center" vertical="center" wrapText="1"/>
    </xf>
    <xf numFmtId="3" fontId="31" fillId="7" borderId="42" xfId="1" applyNumberFormat="1" applyFont="1" applyFill="1" applyBorder="1" applyAlignment="1">
      <alignment horizontal="right" vertical="top" wrapText="1"/>
    </xf>
    <xf numFmtId="3" fontId="31" fillId="7" borderId="42" xfId="1" applyNumberFormat="1" applyFont="1" applyFill="1" applyBorder="1" applyAlignment="1">
      <alignment horizontal="right" vertical="center" wrapText="1"/>
    </xf>
    <xf numFmtId="3" fontId="35" fillId="0" borderId="53" xfId="6" applyNumberFormat="1" applyFont="1" applyFill="1" applyBorder="1" applyAlignment="1">
      <alignment horizontal="right" vertical="center"/>
    </xf>
    <xf numFmtId="3" fontId="3" fillId="0" borderId="54" xfId="6" applyNumberFormat="1" applyFont="1" applyFill="1" applyBorder="1" applyAlignment="1">
      <alignment horizontal="right" vertical="center"/>
    </xf>
    <xf numFmtId="3" fontId="19" fillId="7" borderId="42" xfId="1" applyNumberFormat="1" applyFont="1" applyFill="1" applyBorder="1" applyAlignment="1">
      <alignment horizontal="right" vertical="center" wrapText="1"/>
    </xf>
    <xf numFmtId="3" fontId="3" fillId="0" borderId="54" xfId="6" applyNumberFormat="1" applyFont="1" applyBorder="1" applyAlignment="1">
      <alignment horizontal="right" vertical="center"/>
    </xf>
    <xf numFmtId="3" fontId="3" fillId="0" borderId="53" xfId="6" applyNumberFormat="1" applyFont="1" applyBorder="1" applyAlignment="1">
      <alignment horizontal="right" vertical="center"/>
    </xf>
    <xf numFmtId="3" fontId="14" fillId="0" borderId="0" xfId="6" applyNumberFormat="1" applyFont="1"/>
    <xf numFmtId="3" fontId="14" fillId="0" borderId="54" xfId="6" applyNumberFormat="1" applyFont="1" applyBorder="1"/>
    <xf numFmtId="3" fontId="15" fillId="0" borderId="0" xfId="6" applyNumberFormat="1" applyFont="1"/>
    <xf numFmtId="6" fontId="15" fillId="0" borderId="0" xfId="5" applyNumberFormat="1" applyFont="1"/>
    <xf numFmtId="6" fontId="15" fillId="0" borderId="1" xfId="5" applyNumberFormat="1" applyFont="1" applyBorder="1"/>
    <xf numFmtId="6" fontId="0" fillId="0" borderId="0" xfId="0" applyNumberFormat="1"/>
    <xf numFmtId="6" fontId="18" fillId="6" borderId="26" xfId="1" applyNumberFormat="1" applyFont="1" applyFill="1" applyBorder="1" applyAlignment="1">
      <alignment horizontal="center" vertical="center" wrapText="1"/>
    </xf>
    <xf numFmtId="6" fontId="18" fillId="6" borderId="27" xfId="1" applyNumberFormat="1" applyFont="1" applyFill="1" applyBorder="1" applyAlignment="1">
      <alignment horizontal="center" vertical="center" wrapText="1"/>
    </xf>
    <xf numFmtId="6" fontId="18" fillId="6" borderId="0" xfId="1" applyNumberFormat="1" applyFont="1" applyFill="1" applyBorder="1" applyAlignment="1">
      <alignment horizontal="center" vertical="center" wrapText="1"/>
    </xf>
    <xf numFmtId="6" fontId="0" fillId="0" borderId="0" xfId="1" applyNumberFormat="1" applyFont="1" applyBorder="1" applyAlignment="1">
      <alignment vertical="center"/>
    </xf>
    <xf numFmtId="6" fontId="18" fillId="6" borderId="28" xfId="1" applyNumberFormat="1" applyFont="1" applyFill="1" applyBorder="1" applyAlignment="1">
      <alignment horizontal="center" vertical="center" wrapText="1"/>
    </xf>
    <xf numFmtId="6" fontId="18" fillId="6" borderId="29" xfId="1" applyNumberFormat="1" applyFont="1" applyFill="1" applyBorder="1" applyAlignment="1">
      <alignment horizontal="center" vertical="center" wrapText="1"/>
    </xf>
    <xf numFmtId="6" fontId="18" fillId="6" borderId="30" xfId="0" applyNumberFormat="1" applyFont="1" applyFill="1" applyBorder="1" applyAlignment="1">
      <alignment horizontal="center" vertical="center" wrapText="1"/>
    </xf>
    <xf numFmtId="6" fontId="18" fillId="6" borderId="33" xfId="1" applyNumberFormat="1" applyFont="1" applyFill="1" applyBorder="1" applyAlignment="1">
      <alignment horizontal="center" vertical="center" wrapText="1"/>
    </xf>
    <xf numFmtId="6" fontId="18" fillId="6" borderId="34" xfId="1" applyNumberFormat="1" applyFont="1" applyFill="1" applyBorder="1" applyAlignment="1">
      <alignment horizontal="center" vertical="center" wrapText="1"/>
    </xf>
    <xf numFmtId="6" fontId="18" fillId="6" borderId="35" xfId="1" applyNumberFormat="1" applyFont="1" applyFill="1" applyBorder="1" applyAlignment="1">
      <alignment horizontal="center" vertical="center" wrapText="1"/>
    </xf>
    <xf numFmtId="6" fontId="18" fillId="6" borderId="36" xfId="1" applyNumberFormat="1" applyFont="1" applyFill="1" applyBorder="1" applyAlignment="1">
      <alignment horizontal="center" vertical="center" wrapText="1"/>
    </xf>
    <xf numFmtId="6" fontId="18" fillId="6" borderId="37" xfId="1" applyNumberFormat="1" applyFont="1" applyFill="1" applyBorder="1" applyAlignment="1">
      <alignment horizontal="center" vertical="center" wrapText="1"/>
    </xf>
    <xf numFmtId="6" fontId="18" fillId="6" borderId="38" xfId="1" applyNumberFormat="1" applyFont="1" applyFill="1" applyBorder="1" applyAlignment="1">
      <alignment horizontal="center" vertical="center" wrapText="1"/>
    </xf>
    <xf numFmtId="6" fontId="18" fillId="6" borderId="39" xfId="0" applyNumberFormat="1" applyFont="1" applyFill="1" applyBorder="1" applyAlignment="1">
      <alignment horizontal="center" vertical="center" wrapText="1"/>
    </xf>
    <xf numFmtId="6" fontId="19" fillId="7" borderId="40" xfId="1" applyNumberFormat="1" applyFont="1" applyFill="1" applyBorder="1" applyAlignment="1" applyProtection="1">
      <alignment horizontal="right" vertical="center" wrapText="1"/>
    </xf>
    <xf numFmtId="6" fontId="20" fillId="0" borderId="41" xfId="0" applyNumberFormat="1" applyFont="1" applyBorder="1" applyAlignment="1">
      <alignment vertical="center" wrapText="1"/>
    </xf>
    <xf numFmtId="6" fontId="21" fillId="8" borderId="41" xfId="1" applyNumberFormat="1" applyFont="1" applyFill="1" applyBorder="1" applyAlignment="1" applyProtection="1">
      <alignment vertical="center"/>
    </xf>
  </cellXfs>
  <cellStyles count="8">
    <cellStyle name="Euro 3 3 2 2" xfId="7" xr:uid="{633C12AD-479D-4A4D-8753-2E8B50ED174B}"/>
    <cellStyle name="Euro 3 3 2 2 2" xfId="2" xr:uid="{00000000-0005-0000-0000-000000000000}"/>
    <cellStyle name="Millares" xfId="1" builtinId="3"/>
    <cellStyle name="Normal" xfId="0" builtinId="0"/>
    <cellStyle name="Normal 2 2" xfId="4" xr:uid="{AD19562F-013F-4FFB-B6D7-E7A686BD2CCF}"/>
    <cellStyle name="Normal 2 2 2" xfId="3" xr:uid="{00000000-0005-0000-0000-000003000000}"/>
    <cellStyle name="Normal 4 3 2 2" xfId="6" xr:uid="{634FCFDD-AB08-4EFB-A0E3-D8BF901716D9}"/>
    <cellStyle name="Normal 8 2" xfId="5" xr:uid="{76A7C41C-A729-45E5-B677-0CC552614BC1}"/>
  </cellStyles>
  <dxfs count="0"/>
  <tableStyles count="0" defaultTableStyle="TableStyleMedium2" defaultPivotStyle="PivotStyleLight16"/>
  <colors>
    <mruColors>
      <color rgb="FF64D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0</xdr:colOff>
      <xdr:row>113</xdr:row>
      <xdr:rowOff>0</xdr:rowOff>
    </xdr:from>
    <xdr:ext cx="3362" cy="190561"/>
    <xdr:pic>
      <xdr:nvPicPr>
        <xdr:cNvPr id="2" name="Picture 3" descr="C:\Documents and Settings\mfv-dt\Configuración local\Archivos temporales de Internet\Content.IE5\G9YBWLQB\MC900434750[2].png">
          <a:extLst>
            <a:ext uri="{FF2B5EF4-FFF2-40B4-BE49-F238E27FC236}">
              <a16:creationId xmlns:a16="http://schemas.microsoft.com/office/drawing/2014/main" id="{03163532-1F7B-44AB-82F2-C66FBA4BBBF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3469600"/>
          <a:ext cx="3362" cy="19056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oneCellAnchor>
  <xdr:twoCellAnchor editAs="oneCell">
    <xdr:from>
      <xdr:col>0</xdr:col>
      <xdr:colOff>0</xdr:colOff>
      <xdr:row>7</xdr:row>
      <xdr:rowOff>247650</xdr:rowOff>
    </xdr:from>
    <xdr:to>
      <xdr:col>0</xdr:col>
      <xdr:colOff>0</xdr:colOff>
      <xdr:row>8</xdr:row>
      <xdr:rowOff>188880</xdr:rowOff>
    </xdr:to>
    <xdr:pic>
      <xdr:nvPicPr>
        <xdr:cNvPr id="3" name="Picture 3" descr="C:\Documents and Settings\mfv-dt\Configuración local\Archivos temporales de Internet\Content.IE5\G9YBWLQB\MC900434750[2].png">
          <a:extLst>
            <a:ext uri="{FF2B5EF4-FFF2-40B4-BE49-F238E27FC236}">
              <a16:creationId xmlns:a16="http://schemas.microsoft.com/office/drawing/2014/main" id="{9C166E48-70BA-417A-A14F-BCD3FC9998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238375"/>
          <a:ext cx="0" cy="188880"/>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oneCellAnchor>
    <xdr:from>
      <xdr:col>12</xdr:col>
      <xdr:colOff>0</xdr:colOff>
      <xdr:row>7</xdr:row>
      <xdr:rowOff>247650</xdr:rowOff>
    </xdr:from>
    <xdr:ext cx="0" cy="192962"/>
    <xdr:pic>
      <xdr:nvPicPr>
        <xdr:cNvPr id="4" name="Picture 3" descr="C:\Documents and Settings\mfv-dt\Configuración local\Archivos temporales de Internet\Content.IE5\G9YBWLQB\MC900434750[2].png">
          <a:extLst>
            <a:ext uri="{FF2B5EF4-FFF2-40B4-BE49-F238E27FC236}">
              <a16:creationId xmlns:a16="http://schemas.microsoft.com/office/drawing/2014/main" id="{AB5EE726-9152-4509-A503-C6881EEB1C0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021300" y="2238375"/>
          <a:ext cx="0" cy="192962"/>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oneCellAnchor>
  <xdr:oneCellAnchor>
    <xdr:from>
      <xdr:col>15</xdr:col>
      <xdr:colOff>0</xdr:colOff>
      <xdr:row>7</xdr:row>
      <xdr:rowOff>247650</xdr:rowOff>
    </xdr:from>
    <xdr:ext cx="0" cy="192962"/>
    <xdr:pic>
      <xdr:nvPicPr>
        <xdr:cNvPr id="5" name="Picture 3" descr="C:\Documents and Settings\mfv-dt\Configuración local\Archivos temporales de Internet\Content.IE5\G9YBWLQB\MC900434750[2].png">
          <a:extLst>
            <a:ext uri="{FF2B5EF4-FFF2-40B4-BE49-F238E27FC236}">
              <a16:creationId xmlns:a16="http://schemas.microsoft.com/office/drawing/2014/main" id="{9467F9B7-D43F-4F57-8640-2055DE69AFB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221575" y="2238375"/>
          <a:ext cx="0" cy="192962"/>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oneCellAnchor>
  <xdr:oneCellAnchor>
    <xdr:from>
      <xdr:col>38</xdr:col>
      <xdr:colOff>0</xdr:colOff>
      <xdr:row>7</xdr:row>
      <xdr:rowOff>247650</xdr:rowOff>
    </xdr:from>
    <xdr:ext cx="0" cy="192962"/>
    <xdr:pic>
      <xdr:nvPicPr>
        <xdr:cNvPr id="6" name="Picture 3" descr="C:\Documents and Settings\mfv-dt\Configuración local\Archivos temporales de Internet\Content.IE5\G9YBWLQB\MC900434750[2].png">
          <a:extLst>
            <a:ext uri="{FF2B5EF4-FFF2-40B4-BE49-F238E27FC236}">
              <a16:creationId xmlns:a16="http://schemas.microsoft.com/office/drawing/2014/main" id="{EB79AF43-1482-4EBB-B88C-D5FAA14C5A3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7090350" y="2238375"/>
          <a:ext cx="0" cy="192962"/>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oneCellAnchor>
  <xdr:oneCellAnchor>
    <xdr:from>
      <xdr:col>0</xdr:col>
      <xdr:colOff>0</xdr:colOff>
      <xdr:row>0</xdr:row>
      <xdr:rowOff>0</xdr:rowOff>
    </xdr:from>
    <xdr:ext cx="3230336" cy="846542"/>
    <xdr:pic>
      <xdr:nvPicPr>
        <xdr:cNvPr id="7" name="Imagen 3" descr="logotlq_largo">
          <a:extLst>
            <a:ext uri="{FF2B5EF4-FFF2-40B4-BE49-F238E27FC236}">
              <a16:creationId xmlns:a16="http://schemas.microsoft.com/office/drawing/2014/main" id="{FFAF5716-4A55-48E9-9C23-5C2F6F435C7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3230336" cy="846542"/>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2273088</xdr:colOff>
      <xdr:row>1</xdr:row>
      <xdr:rowOff>19901</xdr:rowOff>
    </xdr:to>
    <xdr:pic>
      <xdr:nvPicPr>
        <xdr:cNvPr id="2" name="Imagen 1" descr="logotlq_largo">
          <a:extLst>
            <a:ext uri="{FF2B5EF4-FFF2-40B4-BE49-F238E27FC236}">
              <a16:creationId xmlns:a16="http://schemas.microsoft.com/office/drawing/2014/main" id="{B09C0144-3A25-4118-B916-3A760DEECD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16038" cy="84857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1</xdr:col>
      <xdr:colOff>331356</xdr:colOff>
      <xdr:row>0</xdr:row>
      <xdr:rowOff>847725</xdr:rowOff>
    </xdr:to>
    <xdr:pic>
      <xdr:nvPicPr>
        <xdr:cNvPr id="2" name="Imagen 1" descr="logotlq_largo">
          <a:extLst>
            <a:ext uri="{FF2B5EF4-FFF2-40B4-BE49-F238E27FC236}">
              <a16:creationId xmlns:a16="http://schemas.microsoft.com/office/drawing/2014/main" id="{D6A88B1C-169F-4966-97D1-287CBF37C27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6" y="0"/>
          <a:ext cx="3255530" cy="8477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3</xdr:col>
      <xdr:colOff>438150</xdr:colOff>
      <xdr:row>1</xdr:row>
      <xdr:rowOff>19050</xdr:rowOff>
    </xdr:to>
    <xdr:pic>
      <xdr:nvPicPr>
        <xdr:cNvPr id="2" name="1 Imagen" descr="http://200.76.37.35/logo.jpg">
          <a:extLst>
            <a:ext uri="{FF2B5EF4-FFF2-40B4-BE49-F238E27FC236}">
              <a16:creationId xmlns:a16="http://schemas.microsoft.com/office/drawing/2014/main" id="{AA22AE79-2F62-4722-8E76-47848EF6E82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4133850" cy="121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uditoria_int\subsidio\Documents%20and%20Settings\Lchavez\Mis%20documentos\2004\Lchr%202004\PRESUPUESTO\BD\BD%20ACUERDOS%20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polo\Mis%20documentos\1.-%20POLO\00.-%20SEFIN\e).-%20Presupuesto%202010\1.-%20POLO\00.-%20SEFIN\e).-%20Presupuesto%202010\01%20PRESUPUESTO%202010%20(CEDUL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AVILAV\C\PRESUP98\nivres\CAPI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AVILAV\C\Presup2000\CAPIT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PRESUP\06.-%20JUN%20'07\06.-%20BD%20Av%20x%20Cve%20JUN%20al%2002-Jul-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Documents%20and%20Settings\polo\Mis%20documentos\1.-%20POLO\00.-%20SEFIN\e).-%20Presupuesto%202010\1.-%20POLO\10.-%20DGAI_Jose%20Luis%20Velasco%20G&#243;mez\01.-%20BD%20MUEG%20$%2049,933,100,000%20%20GAB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AVILAV\C\Presup2000\comantepyautorizado029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RTHA\C\PRESUP98\NIVRES\U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rtha\c\PRESUP98\FINANZAS98\SF-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 "/>
      <sheetName val="CATALOGO 2003"/>
      <sheetName val="FORMATO  BD ACUERDOS 2003"/>
      <sheetName val="Hoja2"/>
      <sheetName val="Hoja3"/>
    </sheetNames>
    <sheetDataSet>
      <sheetData sheetId="0" refreshError="1"/>
      <sheetData sheetId="1">
        <row r="1">
          <cell r="A1" t="str">
            <v>CAPITULO</v>
          </cell>
          <cell r="B1" t="str">
            <v>PARTIDA X OBJETO DEL GASTO</v>
          </cell>
          <cell r="C1" t="str">
            <v>DESCRI´CION OBJ GTO</v>
          </cell>
        </row>
        <row r="2">
          <cell r="A2" t="str">
            <v>1000</v>
          </cell>
          <cell r="B2">
            <v>1101</v>
          </cell>
          <cell r="C2" t="str">
            <v>Sueldo base</v>
          </cell>
        </row>
        <row r="3">
          <cell r="A3" t="str">
            <v>1000</v>
          </cell>
          <cell r="B3">
            <v>1103</v>
          </cell>
          <cell r="C3" t="str">
            <v>Sueldos Compactados</v>
          </cell>
        </row>
        <row r="4">
          <cell r="A4" t="str">
            <v>1000</v>
          </cell>
          <cell r="B4">
            <v>1104</v>
          </cell>
          <cell r="C4" t="str">
            <v>Sobresueldos</v>
          </cell>
        </row>
        <row r="5">
          <cell r="A5" t="str">
            <v>1000</v>
          </cell>
          <cell r="B5">
            <v>1105</v>
          </cell>
          <cell r="C5" t="str">
            <v>Sueldos, demás Percepciones y Gratificación Anual</v>
          </cell>
        </row>
        <row r="6">
          <cell r="A6" t="str">
            <v>1000</v>
          </cell>
          <cell r="B6">
            <v>1201</v>
          </cell>
          <cell r="C6" t="str">
            <v>Honorarios por servicios personales</v>
          </cell>
        </row>
        <row r="7">
          <cell r="A7" t="str">
            <v>1000</v>
          </cell>
          <cell r="B7">
            <v>1202</v>
          </cell>
          <cell r="C7" t="str">
            <v>Gratificados</v>
          </cell>
        </row>
        <row r="8">
          <cell r="A8" t="str">
            <v>1000</v>
          </cell>
          <cell r="B8">
            <v>1203</v>
          </cell>
          <cell r="C8" t="str">
            <v>Compensaciones a sustitutos de profesoras en estado grávido y personal docente con licencia prejubilatoria</v>
          </cell>
        </row>
        <row r="9">
          <cell r="A9" t="str">
            <v>1000</v>
          </cell>
          <cell r="B9">
            <v>1207</v>
          </cell>
          <cell r="C9" t="str">
            <v xml:space="preserve"> Honorarios por Servicios Profesionales</v>
          </cell>
        </row>
        <row r="10">
          <cell r="A10" t="str">
            <v>1000</v>
          </cell>
          <cell r="B10">
            <v>1301</v>
          </cell>
          <cell r="C10" t="str">
            <v>Prima quinquenal por años de servicios efectivos prestados</v>
          </cell>
        </row>
        <row r="11">
          <cell r="A11" t="str">
            <v>1000</v>
          </cell>
          <cell r="B11">
            <v>1302</v>
          </cell>
          <cell r="C11" t="str">
            <v>Asignación específica para personal docente</v>
          </cell>
        </row>
        <row r="12">
          <cell r="A12" t="str">
            <v>1000</v>
          </cell>
          <cell r="B12">
            <v>1303</v>
          </cell>
          <cell r="C12" t="str">
            <v>Previsión social múltiple para personal de educación y salud</v>
          </cell>
        </row>
        <row r="13">
          <cell r="A13" t="str">
            <v>1000</v>
          </cell>
          <cell r="B13">
            <v>1304</v>
          </cell>
          <cell r="C13" t="str">
            <v>Compensaciones a Directores de preescolar, primaria y secundaria; inspectores, prefectos y f.c.</v>
          </cell>
        </row>
        <row r="14">
          <cell r="A14" t="str">
            <v>1000</v>
          </cell>
          <cell r="B14">
            <v>1305</v>
          </cell>
          <cell r="C14" t="str">
            <v>Compensaciones para material didáctico</v>
          </cell>
        </row>
        <row r="15">
          <cell r="A15" t="str">
            <v>1000</v>
          </cell>
          <cell r="B15">
            <v>1306</v>
          </cell>
          <cell r="C15" t="str">
            <v>Compensaciones por titulación a nivel licenciatura T-3, MA y DO</v>
          </cell>
        </row>
        <row r="16">
          <cell r="A16" t="str">
            <v>1000</v>
          </cell>
          <cell r="B16">
            <v>1307</v>
          </cell>
          <cell r="C16" t="str">
            <v>Compensaciones adicionales</v>
          </cell>
        </row>
        <row r="17">
          <cell r="A17" t="str">
            <v>1000</v>
          </cell>
          <cell r="B17">
            <v>1309</v>
          </cell>
          <cell r="C17" t="str">
            <v>Compensaciones por nómina</v>
          </cell>
        </row>
        <row r="18">
          <cell r="A18" t="str">
            <v>1000</v>
          </cell>
          <cell r="B18">
            <v>1310</v>
          </cell>
          <cell r="C18" t="str">
            <v>Gratificaciones por nómina por servicios de seguridad</v>
          </cell>
        </row>
        <row r="19">
          <cell r="A19" t="str">
            <v>1000</v>
          </cell>
          <cell r="B19">
            <v>1311</v>
          </cell>
          <cell r="C19" t="str">
            <v>Prima vacacional y dominical</v>
          </cell>
        </row>
        <row r="20">
          <cell r="A20" t="str">
            <v>1000</v>
          </cell>
          <cell r="B20">
            <v>1312</v>
          </cell>
          <cell r="C20" t="str">
            <v>Aguinaldo</v>
          </cell>
        </row>
        <row r="21">
          <cell r="A21" t="str">
            <v>1000</v>
          </cell>
          <cell r="B21">
            <v>1315</v>
          </cell>
          <cell r="C21" t="str">
            <v>Remuneraciones por horas extraordinarias</v>
          </cell>
        </row>
        <row r="22">
          <cell r="A22" t="str">
            <v>1000</v>
          </cell>
          <cell r="B22">
            <v>1316</v>
          </cell>
          <cell r="C22" t="str">
            <v>Asignación docente</v>
          </cell>
        </row>
        <row r="23">
          <cell r="A23" t="str">
            <v>1000</v>
          </cell>
          <cell r="B23">
            <v>1317</v>
          </cell>
          <cell r="C23" t="str">
            <v>Gratificaciones</v>
          </cell>
        </row>
        <row r="24">
          <cell r="A24" t="str">
            <v>1000</v>
          </cell>
          <cell r="B24">
            <v>1318</v>
          </cell>
          <cell r="C24" t="str">
            <v>Servicios cocurriculares</v>
          </cell>
        </row>
        <row r="25">
          <cell r="A25" t="str">
            <v>1000</v>
          </cell>
          <cell r="B25">
            <v>1321</v>
          </cell>
          <cell r="C25" t="str">
            <v>Gratificaciones Genéricas</v>
          </cell>
        </row>
        <row r="26">
          <cell r="A26" t="str">
            <v>1000</v>
          </cell>
          <cell r="B26">
            <v>1322</v>
          </cell>
          <cell r="C26" t="str">
            <v>Estímulos de antigüedad</v>
          </cell>
        </row>
        <row r="27">
          <cell r="A27" t="str">
            <v>1000</v>
          </cell>
          <cell r="B27">
            <v>1323</v>
          </cell>
          <cell r="C27" t="str">
            <v>Homologación</v>
          </cell>
        </row>
        <row r="28">
          <cell r="A28" t="str">
            <v>1000</v>
          </cell>
          <cell r="B28">
            <v>1324</v>
          </cell>
          <cell r="C28" t="str">
            <v>Ayuda para actividades de organización y supervisión</v>
          </cell>
        </row>
        <row r="29">
          <cell r="A29" t="str">
            <v>1000</v>
          </cell>
          <cell r="B29">
            <v>1325</v>
          </cell>
          <cell r="C29" t="str">
            <v>Estímulo por el día del Servidor Público</v>
          </cell>
        </row>
        <row r="30">
          <cell r="A30" t="str">
            <v>1000</v>
          </cell>
          <cell r="B30">
            <v>1401</v>
          </cell>
          <cell r="C30" t="str">
            <v>Cuotas a pensiones</v>
          </cell>
        </row>
        <row r="31">
          <cell r="A31" t="str">
            <v>1000</v>
          </cell>
          <cell r="B31">
            <v>1402</v>
          </cell>
          <cell r="C31" t="str">
            <v>Cuotas para la vivienda</v>
          </cell>
        </row>
        <row r="32">
          <cell r="A32" t="str">
            <v>1000</v>
          </cell>
          <cell r="B32">
            <v>1404</v>
          </cell>
          <cell r="C32" t="str">
            <v>Cuotas al IMSS por enfermedades y maternidad</v>
          </cell>
        </row>
        <row r="33">
          <cell r="A33" t="str">
            <v>1000</v>
          </cell>
          <cell r="B33">
            <v>1405</v>
          </cell>
          <cell r="C33" t="str">
            <v>Cuotas para el sistema de ahorro para el retiro (SAR)</v>
          </cell>
        </row>
        <row r="34">
          <cell r="A34" t="str">
            <v>1000</v>
          </cell>
          <cell r="B34">
            <v>1501</v>
          </cell>
          <cell r="C34" t="str">
            <v>Fondo de retiro</v>
          </cell>
        </row>
        <row r="35">
          <cell r="A35" t="str">
            <v>1000</v>
          </cell>
          <cell r="B35">
            <v>1502</v>
          </cell>
          <cell r="C35" t="str">
            <v>Estímulos al personal</v>
          </cell>
        </row>
        <row r="36">
          <cell r="A36" t="str">
            <v>1000</v>
          </cell>
          <cell r="B36">
            <v>1503</v>
          </cell>
          <cell r="C36" t="str">
            <v>Indemnizaciones por accidente en el trabajo</v>
          </cell>
        </row>
        <row r="37">
          <cell r="A37" t="str">
            <v>1000</v>
          </cell>
          <cell r="B37">
            <v>1601</v>
          </cell>
          <cell r="C37" t="str">
            <v>Ayuda para despensa</v>
          </cell>
        </row>
        <row r="38">
          <cell r="A38" t="str">
            <v>1000</v>
          </cell>
          <cell r="B38">
            <v>1602</v>
          </cell>
          <cell r="C38" t="str">
            <v>Ayuda para pasajes</v>
          </cell>
        </row>
        <row r="39">
          <cell r="A39" t="str">
            <v>1000</v>
          </cell>
          <cell r="B39">
            <v>1603</v>
          </cell>
          <cell r="C39" t="str">
            <v>Otras Ayudas</v>
          </cell>
        </row>
        <row r="40">
          <cell r="A40" t="str">
            <v>1000</v>
          </cell>
          <cell r="B40">
            <v>1604</v>
          </cell>
          <cell r="C40" t="str">
            <v>Ayuda para actividades de esparcimiento</v>
          </cell>
        </row>
        <row r="41">
          <cell r="A41" t="str">
            <v>1000</v>
          </cell>
          <cell r="B41">
            <v>1801</v>
          </cell>
          <cell r="C41" t="str">
            <v>Impacto al salario en el transcurso del año</v>
          </cell>
        </row>
        <row r="42">
          <cell r="A42" t="str">
            <v>1000</v>
          </cell>
          <cell r="B42">
            <v>1802</v>
          </cell>
          <cell r="C42" t="str">
            <v>Otras medidas de carácter laboral y económicas (Crédito al salario)</v>
          </cell>
        </row>
        <row r="43">
          <cell r="A43" t="str">
            <v>1000</v>
          </cell>
          <cell r="B43">
            <v>1901</v>
          </cell>
          <cell r="C43" t="str">
            <v>Salarios, gratificación anual y otras percepciones y retribuciones por seguridad social</v>
          </cell>
        </row>
        <row r="44">
          <cell r="A44" t="str">
            <v>2000</v>
          </cell>
          <cell r="B44">
            <v>2101</v>
          </cell>
          <cell r="C44" t="str">
            <v>Material de oficina</v>
          </cell>
        </row>
        <row r="45">
          <cell r="A45" t="str">
            <v>2000</v>
          </cell>
          <cell r="B45">
            <v>2102</v>
          </cell>
          <cell r="C45" t="str">
            <v>Material de limpieza</v>
          </cell>
        </row>
        <row r="46">
          <cell r="A46" t="str">
            <v>2000</v>
          </cell>
          <cell r="B46">
            <v>2103</v>
          </cell>
          <cell r="C46" t="str">
            <v xml:space="preserve">Material didáctico </v>
          </cell>
        </row>
        <row r="47">
          <cell r="A47" t="str">
            <v>2000</v>
          </cell>
          <cell r="B47">
            <v>2104</v>
          </cell>
          <cell r="C47" t="str">
            <v>Material estadístico y geográfico</v>
          </cell>
        </row>
        <row r="48">
          <cell r="A48" t="str">
            <v>2000</v>
          </cell>
          <cell r="B48">
            <v>2105</v>
          </cell>
          <cell r="C48" t="str">
            <v xml:space="preserve">Materiales y útiles de impresión y reproducción                        </v>
          </cell>
        </row>
        <row r="49">
          <cell r="A49" t="str">
            <v>2000</v>
          </cell>
          <cell r="B49">
            <v>2106</v>
          </cell>
          <cell r="C49" t="str">
            <v>Accesorios, materiales y útiles de equipo de cómputo electrónico</v>
          </cell>
        </row>
        <row r="50">
          <cell r="A50" t="str">
            <v>2000</v>
          </cell>
          <cell r="B50">
            <v>2201</v>
          </cell>
          <cell r="C50" t="str">
            <v>Alimentación para servidores públicos estatales</v>
          </cell>
        </row>
        <row r="51">
          <cell r="A51" t="str">
            <v>2000</v>
          </cell>
          <cell r="B51">
            <v>2202</v>
          </cell>
          <cell r="C51" t="str">
            <v>Alimentación para internos</v>
          </cell>
        </row>
        <row r="52">
          <cell r="A52" t="str">
            <v>2000</v>
          </cell>
          <cell r="B52">
            <v>2203</v>
          </cell>
          <cell r="C52" t="str">
            <v>Alimentación de animales</v>
          </cell>
        </row>
        <row r="53">
          <cell r="A53" t="str">
            <v>2000</v>
          </cell>
          <cell r="B53">
            <v>2204</v>
          </cell>
          <cell r="C53" t="str">
            <v>Utensilios para el servicio de alimentación</v>
          </cell>
        </row>
        <row r="54">
          <cell r="A54" t="str">
            <v>2000</v>
          </cell>
          <cell r="B54">
            <v>2301</v>
          </cell>
          <cell r="C54" t="str">
            <v>Materias primas</v>
          </cell>
        </row>
        <row r="55">
          <cell r="A55" t="str">
            <v>2000</v>
          </cell>
          <cell r="B55">
            <v>2302</v>
          </cell>
          <cell r="C55" t="str">
            <v>Refacciones, accesorios y herramientas menores</v>
          </cell>
        </row>
        <row r="56">
          <cell r="A56" t="str">
            <v>2000</v>
          </cell>
          <cell r="B56">
            <v>2401</v>
          </cell>
          <cell r="C56" t="str">
            <v>Materiales de construcción  y de reparación</v>
          </cell>
        </row>
        <row r="57">
          <cell r="A57" t="str">
            <v>2000</v>
          </cell>
          <cell r="B57">
            <v>2402</v>
          </cell>
          <cell r="C57" t="str">
            <v>Estructuras y manufacturas</v>
          </cell>
        </row>
        <row r="58">
          <cell r="A58" t="str">
            <v>2000</v>
          </cell>
          <cell r="B58">
            <v>2403</v>
          </cell>
          <cell r="C58" t="str">
            <v>Materiales complementarios</v>
          </cell>
        </row>
        <row r="59">
          <cell r="A59" t="str">
            <v>2000</v>
          </cell>
          <cell r="B59">
            <v>2404</v>
          </cell>
          <cell r="C59" t="str">
            <v>Material eléctrico</v>
          </cell>
        </row>
        <row r="60">
          <cell r="A60" t="str">
            <v>2000</v>
          </cell>
          <cell r="B60">
            <v>2501</v>
          </cell>
          <cell r="C60" t="str">
            <v>Sustancias químicas</v>
          </cell>
        </row>
        <row r="61">
          <cell r="A61" t="str">
            <v>2000</v>
          </cell>
          <cell r="B61">
            <v>2502</v>
          </cell>
          <cell r="C61" t="str">
            <v xml:space="preserve">Plaguicidas, abonos y fertilizantes </v>
          </cell>
        </row>
        <row r="62">
          <cell r="A62" t="str">
            <v>2000</v>
          </cell>
          <cell r="B62">
            <v>2503</v>
          </cell>
          <cell r="C62" t="str">
            <v>Medicinas y productos farmacéuticos</v>
          </cell>
        </row>
        <row r="63">
          <cell r="A63" t="str">
            <v>2000</v>
          </cell>
          <cell r="B63">
            <v>2506</v>
          </cell>
          <cell r="C63" t="str">
            <v xml:space="preserve">Materiales y suministros médicos </v>
          </cell>
        </row>
        <row r="64">
          <cell r="A64" t="str">
            <v>2000</v>
          </cell>
          <cell r="B64">
            <v>2507</v>
          </cell>
          <cell r="C64" t="str">
            <v>Materiales y suministros de laboratorio</v>
          </cell>
        </row>
        <row r="65">
          <cell r="A65" t="str">
            <v>2000</v>
          </cell>
          <cell r="B65">
            <v>2601</v>
          </cell>
          <cell r="C65" t="str">
            <v>Combustibles</v>
          </cell>
        </row>
        <row r="66">
          <cell r="A66" t="str">
            <v>2000</v>
          </cell>
          <cell r="B66">
            <v>2602</v>
          </cell>
          <cell r="C66" t="str">
            <v>Lubricantes y aditivos</v>
          </cell>
        </row>
        <row r="67">
          <cell r="A67" t="str">
            <v>2000</v>
          </cell>
          <cell r="B67">
            <v>2701</v>
          </cell>
          <cell r="C67" t="str">
            <v>Vestuario, uniformes y blancos</v>
          </cell>
        </row>
        <row r="68">
          <cell r="A68" t="str">
            <v>2000</v>
          </cell>
          <cell r="B68">
            <v>2702</v>
          </cell>
          <cell r="C68" t="str">
            <v>Prendas de protección</v>
          </cell>
        </row>
        <row r="69">
          <cell r="A69" t="str">
            <v>2000</v>
          </cell>
          <cell r="B69">
            <v>2703</v>
          </cell>
          <cell r="C69" t="str">
            <v>Artículos deportivos</v>
          </cell>
        </row>
        <row r="70">
          <cell r="A70" t="str">
            <v>2000</v>
          </cell>
          <cell r="B70">
            <v>2801</v>
          </cell>
          <cell r="C70" t="str">
            <v>Sustancias y materiales explosivos (para uso exclusivo de áreas  de Seguridad Pública)</v>
          </cell>
        </row>
        <row r="71">
          <cell r="A71" t="str">
            <v>2000</v>
          </cell>
          <cell r="B71">
            <v>2802</v>
          </cell>
          <cell r="C71" t="str">
            <v>Materiales de seguridad pública (para uso exclusivo de la áreas de  Seguridad Pública)</v>
          </cell>
        </row>
        <row r="72">
          <cell r="A72" t="str">
            <v>2000</v>
          </cell>
          <cell r="B72">
            <v>2901</v>
          </cell>
          <cell r="C72" t="str">
            <v xml:space="preserve">Placas para registro  </v>
          </cell>
        </row>
        <row r="73">
          <cell r="A73" t="str">
            <v>3000</v>
          </cell>
          <cell r="B73">
            <v>3101</v>
          </cell>
          <cell r="C73" t="str">
            <v>Servicio postal</v>
          </cell>
        </row>
        <row r="74">
          <cell r="A74" t="str">
            <v>3000</v>
          </cell>
          <cell r="B74">
            <v>3102</v>
          </cell>
          <cell r="C74" t="str">
            <v>Servicio telegráfico</v>
          </cell>
        </row>
        <row r="75">
          <cell r="A75" t="str">
            <v>3000</v>
          </cell>
          <cell r="B75">
            <v>3103</v>
          </cell>
          <cell r="C75" t="str">
            <v>Servicio telefónico</v>
          </cell>
        </row>
        <row r="76">
          <cell r="A76" t="str">
            <v>3000</v>
          </cell>
          <cell r="B76">
            <v>3104</v>
          </cell>
          <cell r="C76" t="str">
            <v>Servicio de energía eléctrica</v>
          </cell>
        </row>
        <row r="77">
          <cell r="A77" t="str">
            <v>3000</v>
          </cell>
          <cell r="B77">
            <v>3105</v>
          </cell>
          <cell r="C77" t="str">
            <v>Servicio de agua potable</v>
          </cell>
        </row>
        <row r="78">
          <cell r="A78" t="str">
            <v>3000</v>
          </cell>
          <cell r="B78">
            <v>3201</v>
          </cell>
          <cell r="C78" t="str">
            <v>Arrendamiento de edificios y locales</v>
          </cell>
        </row>
        <row r="79">
          <cell r="A79" t="str">
            <v>3000</v>
          </cell>
          <cell r="B79">
            <v>3203</v>
          </cell>
          <cell r="C79" t="str">
            <v>Arrendamiento de maquinaria y equipo</v>
          </cell>
        </row>
        <row r="80">
          <cell r="A80" t="str">
            <v>3000</v>
          </cell>
          <cell r="B80">
            <v>3204</v>
          </cell>
          <cell r="C80" t="str">
            <v>Arrendamiento de equipo de cómputo</v>
          </cell>
        </row>
        <row r="81">
          <cell r="A81" t="str">
            <v>3000</v>
          </cell>
          <cell r="B81">
            <v>3205</v>
          </cell>
          <cell r="C81" t="str">
            <v>Arrendamiento de vehículos</v>
          </cell>
        </row>
        <row r="82">
          <cell r="A82" t="str">
            <v>3000</v>
          </cell>
          <cell r="B82">
            <v>3206</v>
          </cell>
          <cell r="C82" t="str">
            <v>Arrendamientos especiales</v>
          </cell>
        </row>
        <row r="83">
          <cell r="A83" t="str">
            <v>3000</v>
          </cell>
          <cell r="B83">
            <v>3207</v>
          </cell>
          <cell r="C83" t="str">
            <v>Subrogaciones</v>
          </cell>
        </row>
        <row r="84">
          <cell r="A84" t="str">
            <v>3000</v>
          </cell>
          <cell r="B84">
            <v>3302</v>
          </cell>
          <cell r="C84" t="str">
            <v>Capacitación Institucional</v>
          </cell>
        </row>
        <row r="85">
          <cell r="A85" t="str">
            <v>3000</v>
          </cell>
          <cell r="B85">
            <v>3303</v>
          </cell>
          <cell r="C85" t="str">
            <v>Estudios Diversos</v>
          </cell>
        </row>
        <row r="86">
          <cell r="A86" t="str">
            <v>3000</v>
          </cell>
          <cell r="B86">
            <v>3304</v>
          </cell>
          <cell r="C86" t="str">
            <v>Capacitación Especializada</v>
          </cell>
        </row>
        <row r="87">
          <cell r="A87" t="str">
            <v>3000</v>
          </cell>
          <cell r="B87">
            <v>3401</v>
          </cell>
          <cell r="C87" t="str">
            <v>Almacenaje, embalaje y envase</v>
          </cell>
        </row>
        <row r="88">
          <cell r="A88" t="str">
            <v>3000</v>
          </cell>
          <cell r="B88">
            <v>3402</v>
          </cell>
          <cell r="C88" t="str">
            <v>Fletes y maniobras</v>
          </cell>
        </row>
        <row r="89">
          <cell r="A89" t="str">
            <v>3000</v>
          </cell>
          <cell r="B89">
            <v>3403</v>
          </cell>
          <cell r="C89" t="str">
            <v>Servicios de Vigilancia</v>
          </cell>
        </row>
        <row r="90">
          <cell r="A90" t="str">
            <v>3000</v>
          </cell>
          <cell r="B90">
            <v>3404</v>
          </cell>
          <cell r="C90" t="str">
            <v>Servicios de lavandería, limpieza, higiene y fumigación</v>
          </cell>
        </row>
        <row r="91">
          <cell r="A91" t="str">
            <v>3000</v>
          </cell>
          <cell r="B91">
            <v>3405</v>
          </cell>
          <cell r="C91" t="str">
            <v>Seguros</v>
          </cell>
        </row>
        <row r="92">
          <cell r="A92" t="str">
            <v>3000</v>
          </cell>
          <cell r="B92">
            <v>3406</v>
          </cell>
          <cell r="C92" t="str">
            <v>Intereses, descuentos y otros servicios bancarios</v>
          </cell>
        </row>
        <row r="93">
          <cell r="A93" t="str">
            <v>3000</v>
          </cell>
          <cell r="B93">
            <v>3409</v>
          </cell>
          <cell r="C93" t="str">
            <v>Otros Impuestos y derechos</v>
          </cell>
        </row>
        <row r="94">
          <cell r="A94" t="str">
            <v>3000</v>
          </cell>
          <cell r="B94">
            <v>3413</v>
          </cell>
          <cell r="C94" t="str">
            <v>Gastos en Actividades de Seguridad Pública</v>
          </cell>
        </row>
        <row r="95">
          <cell r="A95" t="str">
            <v>3000</v>
          </cell>
          <cell r="B95">
            <v>3501</v>
          </cell>
          <cell r="C95" t="str">
            <v>Mantenimiento y conservación de mobiliario y equipo de oficina</v>
          </cell>
        </row>
        <row r="96">
          <cell r="A96" t="str">
            <v>3000</v>
          </cell>
          <cell r="B96">
            <v>3502</v>
          </cell>
          <cell r="C96" t="str">
            <v>Mantenimiento y conservación de equipo de cómputo</v>
          </cell>
        </row>
        <row r="97">
          <cell r="A97" t="str">
            <v>3000</v>
          </cell>
          <cell r="B97">
            <v>3503</v>
          </cell>
          <cell r="C97" t="str">
            <v>Mantenimiento y conservación de maquinaria y equipo de transporte</v>
          </cell>
        </row>
        <row r="98">
          <cell r="A98" t="str">
            <v>3000</v>
          </cell>
          <cell r="B98">
            <v>3504</v>
          </cell>
          <cell r="C98" t="str">
            <v xml:space="preserve">Mantenimiento y conservación de inmuebles e instalaciones fijas </v>
          </cell>
        </row>
        <row r="99">
          <cell r="A99" t="str">
            <v>3000</v>
          </cell>
          <cell r="B99">
            <v>3505</v>
          </cell>
          <cell r="C99" t="str">
            <v>Mantenimiento y conservación de Material y Equipo de Seguridad Pública (para uso exclusivo de las Secretarías de Vialidad y Transporte, de Procuraduría General de Justicia y de Seguridad Pública)</v>
          </cell>
        </row>
        <row r="100">
          <cell r="A100" t="str">
            <v>3000</v>
          </cell>
          <cell r="B100">
            <v>3506</v>
          </cell>
          <cell r="C100" t="str">
            <v>Mantenimiento y conservación de maquinaria y equipo de trabajo específico</v>
          </cell>
        </row>
        <row r="101">
          <cell r="A101" t="str">
            <v>3000</v>
          </cell>
          <cell r="B101">
            <v>3601</v>
          </cell>
          <cell r="C101" t="str">
            <v>Gastos de difusión, información y publicaciones oficiales</v>
          </cell>
        </row>
        <row r="102">
          <cell r="A102" t="str">
            <v>3000</v>
          </cell>
          <cell r="B102">
            <v>3602</v>
          </cell>
          <cell r="C102" t="str">
            <v>Impresiones de papelería oficial</v>
          </cell>
        </row>
        <row r="103">
          <cell r="A103" t="str">
            <v>3000</v>
          </cell>
          <cell r="B103">
            <v>3603</v>
          </cell>
          <cell r="C103" t="str">
            <v>Espectáculos culturales (para uso exclusivo de las Secretarías de Turismo, de Educación y de Cultura)</v>
          </cell>
        </row>
        <row r="104">
          <cell r="A104" t="str">
            <v>3000</v>
          </cell>
          <cell r="B104">
            <v>3604</v>
          </cell>
          <cell r="C104" t="str">
            <v>Servicio de telecomunicaciones</v>
          </cell>
        </row>
        <row r="105">
          <cell r="A105" t="str">
            <v>3000</v>
          </cell>
          <cell r="B105">
            <v>3605</v>
          </cell>
          <cell r="C105" t="str">
            <v xml:space="preserve">Programa Tarifa Especial </v>
          </cell>
        </row>
        <row r="106">
          <cell r="A106" t="str">
            <v>3000</v>
          </cell>
          <cell r="B106">
            <v>3701</v>
          </cell>
          <cell r="C106" t="str">
            <v xml:space="preserve">Pasajes </v>
          </cell>
        </row>
        <row r="107">
          <cell r="A107" t="str">
            <v>3000</v>
          </cell>
          <cell r="B107">
            <v>3702</v>
          </cell>
          <cell r="C107" t="str">
            <v>Viáticos</v>
          </cell>
        </row>
        <row r="108">
          <cell r="A108" t="str">
            <v>3000</v>
          </cell>
          <cell r="B108">
            <v>3704</v>
          </cell>
          <cell r="C108" t="str">
            <v>Traslado de personal</v>
          </cell>
        </row>
        <row r="109">
          <cell r="A109" t="str">
            <v>3000</v>
          </cell>
          <cell r="B109">
            <v>3801</v>
          </cell>
          <cell r="C109" t="str">
            <v>Gastos de ceremonial y de orden social</v>
          </cell>
        </row>
        <row r="110">
          <cell r="A110" t="str">
            <v>3000</v>
          </cell>
          <cell r="B110">
            <v>3802</v>
          </cell>
          <cell r="C110" t="str">
            <v>Congresos, convenciones y exposiciones</v>
          </cell>
        </row>
        <row r="111">
          <cell r="A111" t="str">
            <v>3000</v>
          </cell>
          <cell r="B111">
            <v>3804</v>
          </cell>
          <cell r="C111" t="str">
            <v>Gastos menores</v>
          </cell>
        </row>
        <row r="112">
          <cell r="A112" t="str">
            <v>4000</v>
          </cell>
          <cell r="B112">
            <v>4101</v>
          </cell>
          <cell r="C112" t="str">
            <v>Poder Legislativo</v>
          </cell>
        </row>
        <row r="113">
          <cell r="A113" t="str">
            <v>4000</v>
          </cell>
          <cell r="B113">
            <v>4102</v>
          </cell>
          <cell r="C113" t="str">
            <v>Consejo Electoral del Estado</v>
          </cell>
        </row>
        <row r="114">
          <cell r="A114" t="str">
            <v>4000</v>
          </cell>
          <cell r="B114">
            <v>4103</v>
          </cell>
          <cell r="C114" t="str">
            <v>Comisión Estatal de Derechos Humanos</v>
          </cell>
        </row>
        <row r="115">
          <cell r="A115" t="str">
            <v>4000</v>
          </cell>
          <cell r="B115">
            <v>4111</v>
          </cell>
          <cell r="C115" t="str">
            <v>Supremo Tribunal de Justicia</v>
          </cell>
        </row>
        <row r="116">
          <cell r="A116" t="str">
            <v>4000</v>
          </cell>
          <cell r="B116">
            <v>4112</v>
          </cell>
          <cell r="C116" t="str">
            <v>Consejo General del Poder Judicial</v>
          </cell>
        </row>
        <row r="117">
          <cell r="A117" t="str">
            <v>4000</v>
          </cell>
          <cell r="B117">
            <v>4113</v>
          </cell>
          <cell r="C117" t="str">
            <v>Tribunal Electoral</v>
          </cell>
        </row>
        <row r="118">
          <cell r="A118" t="str">
            <v>4000</v>
          </cell>
          <cell r="B118">
            <v>4114</v>
          </cell>
          <cell r="C118" t="str">
            <v>Tribunal de lo Administrativo del Estado</v>
          </cell>
        </row>
        <row r="119">
          <cell r="A119" t="str">
            <v>4000</v>
          </cell>
          <cell r="B119">
            <v>4121</v>
          </cell>
          <cell r="C119" t="str">
            <v>Participaciones a Municipios por Ingresos Estatales</v>
          </cell>
        </row>
        <row r="120">
          <cell r="A120" t="str">
            <v>4000</v>
          </cell>
          <cell r="B120">
            <v>4122</v>
          </cell>
          <cell r="C120" t="str">
            <v>Participaciones a Municipios por Ingresos Federales</v>
          </cell>
        </row>
        <row r="121">
          <cell r="A121" t="str">
            <v>4000</v>
          </cell>
          <cell r="B121">
            <v>4131</v>
          </cell>
          <cell r="C121" t="str">
            <v>Fondo de Infraestructura Social Municipal</v>
          </cell>
        </row>
        <row r="122">
          <cell r="A122" t="str">
            <v>4000</v>
          </cell>
          <cell r="B122">
            <v>4132</v>
          </cell>
          <cell r="C122" t="str">
            <v>Fondo de Fortalecimiento Municipal</v>
          </cell>
        </row>
        <row r="123">
          <cell r="A123" t="str">
            <v>4000</v>
          </cell>
          <cell r="B123">
            <v>4211</v>
          </cell>
          <cell r="C123" t="str">
            <v>Universidad de Guadalajara</v>
          </cell>
        </row>
        <row r="124">
          <cell r="A124" t="str">
            <v>4000</v>
          </cell>
          <cell r="B124">
            <v>4212</v>
          </cell>
          <cell r="C124" t="str">
            <v>Colegio de Estudios Científicos y Tecnológicos del Estado de Jalisco</v>
          </cell>
        </row>
        <row r="125">
          <cell r="A125" t="str">
            <v>4000</v>
          </cell>
          <cell r="B125">
            <v>4213</v>
          </cell>
          <cell r="C125" t="str">
            <v>Colegio de Bachilleres del Estado de Jalisco</v>
          </cell>
        </row>
        <row r="126">
          <cell r="A126" t="str">
            <v>4000</v>
          </cell>
          <cell r="B126">
            <v>4214</v>
          </cell>
          <cell r="C126" t="str">
            <v>Instituto de la Madera, Celulosa y Papel</v>
          </cell>
        </row>
        <row r="127">
          <cell r="A127" t="str">
            <v>4000</v>
          </cell>
          <cell r="B127">
            <v>4215</v>
          </cell>
          <cell r="C127" t="str">
            <v>Consejo Estatal para el Fomento Deportivo y el Apoyo a la Juventud</v>
          </cell>
        </row>
        <row r="128">
          <cell r="A128" t="str">
            <v>4000</v>
          </cell>
          <cell r="B128">
            <v>4216</v>
          </cell>
          <cell r="C128" t="str">
            <v>Instituto Descentralizado Estatal de Formación para el Trabajo (IDEFT)</v>
          </cell>
        </row>
        <row r="129">
          <cell r="A129" t="str">
            <v>4000</v>
          </cell>
          <cell r="B129">
            <v>4217</v>
          </cell>
          <cell r="C129" t="str">
            <v>Comité Administrador del Programa Estatal de Construcción de Escuelas (C.A.P.E.C.E.)</v>
          </cell>
        </row>
        <row r="130">
          <cell r="A130" t="str">
            <v>4000</v>
          </cell>
          <cell r="B130">
            <v>4218</v>
          </cell>
          <cell r="C130" t="str">
            <v>Universidad Tecnológica</v>
          </cell>
        </row>
        <row r="131">
          <cell r="A131" t="str">
            <v>4000</v>
          </cell>
          <cell r="B131">
            <v>4219</v>
          </cell>
          <cell r="C131" t="str">
            <v>Instituto Estatal para la Educación de los Adultos (IEEA)</v>
          </cell>
        </row>
        <row r="132">
          <cell r="A132" t="str">
            <v>4000</v>
          </cell>
          <cell r="B132">
            <v>4221</v>
          </cell>
          <cell r="C132" t="str">
            <v>Instituto Cultural Cabañas</v>
          </cell>
        </row>
        <row r="133">
          <cell r="A133" t="str">
            <v>4000</v>
          </cell>
          <cell r="B133">
            <v>4223</v>
          </cell>
          <cell r="C133" t="str">
            <v>Instituto Jalisciense de Antropología e Historia</v>
          </cell>
        </row>
        <row r="134">
          <cell r="A134" t="str">
            <v>4000</v>
          </cell>
          <cell r="B134">
            <v>4224</v>
          </cell>
          <cell r="C134" t="str">
            <v>Instituto de la Artesanía Jalisciense</v>
          </cell>
        </row>
        <row r="135">
          <cell r="A135" t="str">
            <v>4000</v>
          </cell>
          <cell r="B135">
            <v>4225</v>
          </cell>
          <cell r="C135" t="str">
            <v>Instituto Jalisciense de la Calidad</v>
          </cell>
        </row>
        <row r="136">
          <cell r="A136" t="str">
            <v>4000</v>
          </cell>
          <cell r="B136">
            <v>4226</v>
          </cell>
          <cell r="C136" t="str">
            <v>Consejo Estatal de Ciencia y Tecnología del Estado de Jalisco</v>
          </cell>
        </row>
        <row r="137">
          <cell r="A137" t="str">
            <v>4000</v>
          </cell>
          <cell r="B137">
            <v>4227</v>
          </cell>
          <cell r="C137" t="str">
            <v>Fondo de Ciencia y Tecnología</v>
          </cell>
        </row>
        <row r="138">
          <cell r="A138" t="str">
            <v>4000</v>
          </cell>
          <cell r="B138">
            <v>4228</v>
          </cell>
          <cell r="C138" t="str">
            <v>Institutos Tecnológicos en el Interior del Estado</v>
          </cell>
        </row>
        <row r="139">
          <cell r="A139" t="str">
            <v>4000</v>
          </cell>
          <cell r="B139">
            <v>4229</v>
          </cell>
          <cell r="C139" t="str">
            <v>Escuela de Conservación y Restauración de Occidente</v>
          </cell>
        </row>
        <row r="140">
          <cell r="A140" t="str">
            <v>4000</v>
          </cell>
          <cell r="B140">
            <v>4234</v>
          </cell>
          <cell r="C140" t="str">
            <v>Instituto de Información Territorial del Estado de Jalisco</v>
          </cell>
        </row>
        <row r="141">
          <cell r="A141" t="str">
            <v>4000</v>
          </cell>
          <cell r="B141">
            <v>4232</v>
          </cell>
          <cell r="C141" t="str">
            <v>Instituto de Estudios del Federalismo "Prisciliano Sánchez"</v>
          </cell>
        </row>
        <row r="142">
          <cell r="A142" t="str">
            <v>4000</v>
          </cell>
          <cell r="B142">
            <v>4233</v>
          </cell>
          <cell r="C142" t="str">
            <v>Colegio de Educacion Profesional Tecnica del Estado de Jalisco</v>
          </cell>
        </row>
        <row r="143">
          <cell r="A143" t="str">
            <v>4000</v>
          </cell>
          <cell r="B143">
            <v>4234</v>
          </cell>
          <cell r="C143" t="str">
            <v>Instituto Jalisciense de la Juventud</v>
          </cell>
        </row>
        <row r="144">
          <cell r="A144" t="str">
            <v>4000</v>
          </cell>
          <cell r="B144">
            <v>4235</v>
          </cell>
          <cell r="C144" t="str">
            <v>Instituto Estatal de la Mujer</v>
          </cell>
        </row>
        <row r="145">
          <cell r="A145" t="str">
            <v>4000</v>
          </cell>
          <cell r="B145">
            <v>4244</v>
          </cell>
          <cell r="C145" t="str">
            <v>OPD Servicios de Salud Jalisco</v>
          </cell>
        </row>
        <row r="146">
          <cell r="A146" t="str">
            <v>4000</v>
          </cell>
          <cell r="B146">
            <v>4245</v>
          </cell>
          <cell r="C146" t="str">
            <v>OPD Hospital Civil de Guadalajara</v>
          </cell>
        </row>
        <row r="147">
          <cell r="A147" t="str">
            <v>4000</v>
          </cell>
          <cell r="B147">
            <v>4246</v>
          </cell>
          <cell r="C147" t="str">
            <v>Instituto Jalisciense de Cancerología</v>
          </cell>
        </row>
        <row r="148">
          <cell r="A148" t="str">
            <v>4000</v>
          </cell>
          <cell r="B148">
            <v>4247</v>
          </cell>
          <cell r="C148" t="str">
            <v>Consejo Estatal de Transplantes de Órganos y Tejidos</v>
          </cell>
        </row>
        <row r="149">
          <cell r="A149" t="str">
            <v>4000</v>
          </cell>
          <cell r="B149">
            <v>4248</v>
          </cell>
          <cell r="C149" t="str">
            <v>Instituto Jalisciense de Salud Mental</v>
          </cell>
        </row>
        <row r="150">
          <cell r="A150" t="str">
            <v>4000</v>
          </cell>
          <cell r="B150">
            <v>4249</v>
          </cell>
          <cell r="C150" t="str">
            <v>Instituto Jalisciense de Alivio del Dolor y Cuidados Paliativos</v>
          </cell>
        </row>
        <row r="151">
          <cell r="A151" t="str">
            <v>4000</v>
          </cell>
          <cell r="B151">
            <v>4251</v>
          </cell>
          <cell r="C151" t="str">
            <v>Sistema para el Desarrollo Integral de la Familia "Jalisco" (DIF)</v>
          </cell>
        </row>
        <row r="152">
          <cell r="A152" t="str">
            <v>4000</v>
          </cell>
          <cell r="B152">
            <v>4252</v>
          </cell>
          <cell r="C152" t="str">
            <v>Instituto Cabañas</v>
          </cell>
        </row>
        <row r="153">
          <cell r="A153" t="str">
            <v>4000</v>
          </cell>
          <cell r="B153">
            <v>4253</v>
          </cell>
          <cell r="C153" t="str">
            <v>Instituto Jalisciense de Asistencia Social</v>
          </cell>
        </row>
        <row r="154">
          <cell r="A154" t="str">
            <v>4000</v>
          </cell>
          <cell r="B154">
            <v>4254</v>
          </cell>
          <cell r="C154" t="str">
            <v>Industria Jaliscience de Rehabilitación Social (I.N.J.A.L.R.E.S.O.)</v>
          </cell>
        </row>
        <row r="155">
          <cell r="A155" t="str">
            <v>4000</v>
          </cell>
          <cell r="B155">
            <v>4256</v>
          </cell>
          <cell r="C155" t="str">
            <v>Consejo Estatal de Población</v>
          </cell>
        </row>
        <row r="156">
          <cell r="A156" t="str">
            <v>4000</v>
          </cell>
          <cell r="B156">
            <v>4257</v>
          </cell>
          <cell r="C156" t="str">
            <v>Consejo Ciudadano de Seguridad Publica, Prevención y Readaptación Social</v>
          </cell>
        </row>
        <row r="157">
          <cell r="A157" t="str">
            <v>4000</v>
          </cell>
          <cell r="B157">
            <v>4258</v>
          </cell>
          <cell r="C157" t="str">
            <v>Centro de Atención a Víctimas del Delito</v>
          </cell>
        </row>
        <row r="158">
          <cell r="A158" t="str">
            <v>4000</v>
          </cell>
          <cell r="B158">
            <v>4259</v>
          </cell>
          <cell r="C158" t="str">
            <v>Fideicomiso Programa de Seguridad (FOSEG)</v>
          </cell>
        </row>
        <row r="159">
          <cell r="A159" t="str">
            <v>4000</v>
          </cell>
          <cell r="B159">
            <v>4261</v>
          </cell>
          <cell r="C159" t="str">
            <v>Procuraduría de Desarrollo Urbano</v>
          </cell>
        </row>
        <row r="160">
          <cell r="A160" t="str">
            <v>4000</v>
          </cell>
          <cell r="B160">
            <v>4262</v>
          </cell>
          <cell r="C160" t="str">
            <v>Subsidios a Municipios</v>
          </cell>
        </row>
        <row r="161">
          <cell r="A161" t="str">
            <v>4000</v>
          </cell>
          <cell r="B161">
            <v>4263</v>
          </cell>
          <cell r="C161" t="str">
            <v>Aportación Estatal para el  Desarrollo de Infraestructura en los Municipios</v>
          </cell>
        </row>
        <row r="162">
          <cell r="A162" t="str">
            <v>4000</v>
          </cell>
          <cell r="B162">
            <v>4265</v>
          </cell>
          <cell r="C162" t="str">
            <v>Comision Estatal de Agua y Saneamiento del Estado de Jalisco</v>
          </cell>
        </row>
        <row r="163">
          <cell r="A163" t="str">
            <v>4000</v>
          </cell>
          <cell r="B163">
            <v>4266</v>
          </cell>
          <cell r="C163" t="str">
            <v>Fondo de regionalizacion</v>
          </cell>
        </row>
        <row r="164">
          <cell r="A164" t="str">
            <v>4000</v>
          </cell>
          <cell r="B164">
            <v>4271</v>
          </cell>
          <cell r="C164" t="str">
            <v>Unidad Estatal de Protección Civil</v>
          </cell>
        </row>
        <row r="165">
          <cell r="A165" t="str">
            <v>4000</v>
          </cell>
          <cell r="B165">
            <v>4272</v>
          </cell>
          <cell r="C165" t="str">
            <v>Instituto Jalisciense de Ciencias Forenses</v>
          </cell>
        </row>
        <row r="166">
          <cell r="A166" t="str">
            <v>4000</v>
          </cell>
          <cell r="B166">
            <v>4273</v>
          </cell>
          <cell r="C166" t="str">
            <v>Participación Estatal del Convenio de Desarrollo Social</v>
          </cell>
        </row>
        <row r="167">
          <cell r="A167" t="str">
            <v>4000</v>
          </cell>
          <cell r="B167">
            <v>4283</v>
          </cell>
          <cell r="C167" t="str">
            <v>Parque de la Solidaridad</v>
          </cell>
        </row>
        <row r="168">
          <cell r="A168" t="str">
            <v>4000</v>
          </cell>
          <cell r="B168">
            <v>4286</v>
          </cell>
          <cell r="C168" t="str">
            <v>Fomento al Turismo en Puerto Vallarta.</v>
          </cell>
        </row>
        <row r="169">
          <cell r="A169" t="str">
            <v>4000</v>
          </cell>
          <cell r="B169">
            <v>4287</v>
          </cell>
          <cell r="C169" t="str">
            <v>Inmobiliaria y Promotora de Vivienda de Interés Público del Estado (IPROVIPE)</v>
          </cell>
        </row>
        <row r="170">
          <cell r="A170" t="str">
            <v>4000</v>
          </cell>
          <cell r="B170">
            <v>4288</v>
          </cell>
          <cell r="C170" t="str">
            <v>Fondo Jalisco de Fomento Empresarial</v>
          </cell>
        </row>
        <row r="171">
          <cell r="A171" t="str">
            <v>4000</v>
          </cell>
          <cell r="B171">
            <v>4292</v>
          </cell>
          <cell r="C171" t="str">
            <v>Aportación a la Promoción Turística del Estado</v>
          </cell>
        </row>
        <row r="172">
          <cell r="A172" t="str">
            <v>4000</v>
          </cell>
          <cell r="B172">
            <v>4293</v>
          </cell>
          <cell r="C172" t="str">
            <v>Aportación a la Promoción Económica del Estado</v>
          </cell>
        </row>
        <row r="173">
          <cell r="A173" t="str">
            <v>4000</v>
          </cell>
          <cell r="B173">
            <v>4295</v>
          </cell>
          <cell r="C173" t="str">
            <v>Aportación al Consejo Promotor del Museo del Niño</v>
          </cell>
        </row>
        <row r="174">
          <cell r="A174" t="str">
            <v>4000</v>
          </cell>
          <cell r="B174">
            <v>4297</v>
          </cell>
          <cell r="C174" t="str">
            <v>Consejo Estatal de Promoción Económica</v>
          </cell>
        </row>
        <row r="175">
          <cell r="A175" t="str">
            <v>4000</v>
          </cell>
          <cell r="B175">
            <v>4299</v>
          </cell>
          <cell r="C175" t="str">
            <v>Comite para el Fomento y Proteccion Pecuaria, A.C.</v>
          </cell>
        </row>
        <row r="176">
          <cell r="A176" t="str">
            <v>4000</v>
          </cell>
          <cell r="B176">
            <v>4301</v>
          </cell>
          <cell r="C176" t="str">
            <v>Pensiones</v>
          </cell>
        </row>
        <row r="177">
          <cell r="A177" t="str">
            <v>4000</v>
          </cell>
          <cell r="B177">
            <v>4303</v>
          </cell>
          <cell r="C177" t="str">
            <v>Pagos de Defunción</v>
          </cell>
        </row>
        <row r="178">
          <cell r="A178" t="str">
            <v>4000</v>
          </cell>
          <cell r="B178">
            <v>4304</v>
          </cell>
          <cell r="C178" t="str">
            <v>Becas</v>
          </cell>
        </row>
        <row r="179">
          <cell r="A179" t="str">
            <v>4000</v>
          </cell>
          <cell r="B179">
            <v>4306</v>
          </cell>
          <cell r="C179" t="str">
            <v>Pre y Premios</v>
          </cell>
        </row>
        <row r="180">
          <cell r="A180" t="str">
            <v>4000</v>
          </cell>
          <cell r="B180">
            <v>4307</v>
          </cell>
          <cell r="C180" t="str">
            <v>Ayuda a Instituciones sin Fines de Lucro</v>
          </cell>
        </row>
        <row r="181">
          <cell r="A181" t="str">
            <v>4000</v>
          </cell>
          <cell r="B181">
            <v>4311</v>
          </cell>
          <cell r="C181" t="str">
            <v>Fideicomiso Alianza para el Campo (FACEJ)</v>
          </cell>
        </row>
        <row r="182">
          <cell r="A182" t="str">
            <v>4000</v>
          </cell>
          <cell r="B182">
            <v>4312</v>
          </cell>
          <cell r="C182" t="str">
            <v>Fideicomiso para la Administración de Programas de Desarrollo Forestal del Estado de Jalisco (FIPRODEFO)</v>
          </cell>
        </row>
        <row r="183">
          <cell r="A183" t="str">
            <v>4000</v>
          </cell>
          <cell r="B183">
            <v>4313</v>
          </cell>
          <cell r="C183" t="str">
            <v>Fideicomiso Bosque de la Primavera</v>
          </cell>
        </row>
        <row r="184">
          <cell r="A184" t="str">
            <v>4000</v>
          </cell>
          <cell r="B184">
            <v>4314</v>
          </cell>
          <cell r="C184" t="str">
            <v>Fideicomiso para el Desarrollo Forestal (FIDEFOR)</v>
          </cell>
        </row>
        <row r="185">
          <cell r="A185" t="str">
            <v>4000</v>
          </cell>
          <cell r="B185">
            <v>4315</v>
          </cell>
          <cell r="C185" t="str">
            <v>Apoyos a Proyectos Productivos Rurales</v>
          </cell>
        </row>
        <row r="186">
          <cell r="A186" t="str">
            <v>4000</v>
          </cell>
          <cell r="B186">
            <v>4318</v>
          </cell>
          <cell r="C186" t="str">
            <v>Fideicomiso para la gestión integral de la Cuenca del Río Ayuquila</v>
          </cell>
        </row>
        <row r="187">
          <cell r="A187" t="str">
            <v>4000</v>
          </cell>
          <cell r="B187">
            <v>4319</v>
          </cell>
          <cell r="C187" t="str">
            <v>Fideicomiso de Apoyos a la Rentabilidad Agrícola de los Productores de Maíz del Estado de Jalisco (FARAJAL)</v>
          </cell>
        </row>
        <row r="188">
          <cell r="A188" t="str">
            <v>4000</v>
          </cell>
          <cell r="B188">
            <v>4411</v>
          </cell>
          <cell r="C188" t="str">
            <v>Comision de Arbitraje Medico del Estado de Jalisco</v>
          </cell>
        </row>
        <row r="189">
          <cell r="A189" t="str">
            <v>4000</v>
          </cell>
          <cell r="B189">
            <v>412</v>
          </cell>
          <cell r="C189" t="str">
            <v>Programa de Homologación de Defensores de Oficio</v>
          </cell>
        </row>
        <row r="190">
          <cell r="A190" t="str">
            <v>4000</v>
          </cell>
          <cell r="B190">
            <v>4413</v>
          </cell>
          <cell r="C190" t="str">
            <v>Sistema Estatal de Información Jalisco</v>
          </cell>
        </row>
        <row r="191">
          <cell r="A191" t="str">
            <v>4000</v>
          </cell>
          <cell r="B191">
            <v>4414</v>
          </cell>
          <cell r="C191" t="str">
            <v>Instituto de Fomento al Comercio Exterior del Estado de Jalisco</v>
          </cell>
        </row>
        <row r="192">
          <cell r="A192" t="str">
            <v>4000</v>
          </cell>
          <cell r="B192">
            <v>4415</v>
          </cell>
          <cell r="C192" t="str">
            <v>Organismo Coordinador de la Operación Integral del Servicio de Transporte Público del Estado</v>
          </cell>
        </row>
        <row r="193">
          <cell r="A193" t="str">
            <v>4000</v>
          </cell>
          <cell r="B193">
            <v>4416</v>
          </cell>
          <cell r="C193" t="str">
            <v>Centro de Investigación de la Vialidad y el Transporte</v>
          </cell>
        </row>
        <row r="194">
          <cell r="A194" t="str">
            <v>5000</v>
          </cell>
          <cell r="B194">
            <v>5101</v>
          </cell>
          <cell r="C194" t="str">
            <v>Mobiliario</v>
          </cell>
        </row>
        <row r="195">
          <cell r="A195" t="str">
            <v>5000</v>
          </cell>
          <cell r="B195">
            <v>5102</v>
          </cell>
          <cell r="C195" t="str">
            <v>Equipo de oficina</v>
          </cell>
        </row>
        <row r="196">
          <cell r="A196" t="str">
            <v>5000</v>
          </cell>
          <cell r="B196">
            <v>5103</v>
          </cell>
          <cell r="C196" t="str">
            <v xml:space="preserve">Equipo educacional y recreativo </v>
          </cell>
        </row>
        <row r="197">
          <cell r="A197" t="str">
            <v>5000</v>
          </cell>
          <cell r="B197">
            <v>5104</v>
          </cell>
          <cell r="C197" t="str">
            <v>Bienes artísticos y culturales</v>
          </cell>
        </row>
        <row r="198">
          <cell r="A198" t="str">
            <v>5000</v>
          </cell>
          <cell r="B198">
            <v>5201</v>
          </cell>
          <cell r="C198" t="str">
            <v xml:space="preserve">Maquinaria y equipo agropecuario </v>
          </cell>
        </row>
        <row r="199">
          <cell r="A199" t="str">
            <v>5000</v>
          </cell>
          <cell r="B199">
            <v>5202</v>
          </cell>
          <cell r="C199" t="str">
            <v>Maquinaria y equipo industrial</v>
          </cell>
        </row>
        <row r="200">
          <cell r="A200" t="str">
            <v>5000</v>
          </cell>
          <cell r="B200">
            <v>5203</v>
          </cell>
          <cell r="C200" t="str">
            <v xml:space="preserve">Maquinaria y equipo de construcción </v>
          </cell>
        </row>
        <row r="201">
          <cell r="A201" t="str">
            <v>5000</v>
          </cell>
          <cell r="B201">
            <v>5204</v>
          </cell>
          <cell r="C201" t="str">
            <v>Equipo de telefonía y telecomunicaciones</v>
          </cell>
        </row>
        <row r="202">
          <cell r="A202" t="str">
            <v>5000</v>
          </cell>
          <cell r="B202">
            <v>5205</v>
          </cell>
          <cell r="C202" t="str">
            <v>Maquinaria y equipo electrónico</v>
          </cell>
        </row>
        <row r="203">
          <cell r="A203" t="str">
            <v>5000</v>
          </cell>
          <cell r="B203">
            <v>5206</v>
          </cell>
          <cell r="C203" t="str">
            <v>Equipo de computación electrónico</v>
          </cell>
        </row>
        <row r="204">
          <cell r="A204" t="str">
            <v>5000</v>
          </cell>
          <cell r="B204">
            <v>5207</v>
          </cell>
          <cell r="C204" t="str">
            <v>Maquinaria y equipo diverso</v>
          </cell>
        </row>
        <row r="205">
          <cell r="A205" t="str">
            <v>5000</v>
          </cell>
          <cell r="B205">
            <v>5208</v>
          </cell>
          <cell r="C205" t="str">
            <v>Equipo para semaforización (para uso exclusivo de la Secretaría de Vialidad y Transporte)</v>
          </cell>
        </row>
        <row r="206">
          <cell r="A206" t="str">
            <v>5000</v>
          </cell>
          <cell r="B206">
            <v>5301</v>
          </cell>
          <cell r="C206" t="str">
            <v>Vehículos y equipo terrestre</v>
          </cell>
        </row>
        <row r="207">
          <cell r="A207" t="str">
            <v>5000</v>
          </cell>
          <cell r="B207">
            <v>5304</v>
          </cell>
          <cell r="C207" t="str">
            <v>Vehículos y equipo auxiliar de transporte</v>
          </cell>
        </row>
        <row r="208">
          <cell r="A208" t="str">
            <v>5000</v>
          </cell>
          <cell r="B208">
            <v>5401</v>
          </cell>
          <cell r="C208" t="str">
            <v>Equipo médico</v>
          </cell>
        </row>
        <row r="209">
          <cell r="A209" t="str">
            <v>5000</v>
          </cell>
          <cell r="B209">
            <v>5402</v>
          </cell>
          <cell r="C209" t="str">
            <v>Instrumental médico</v>
          </cell>
        </row>
        <row r="210">
          <cell r="A210" t="str">
            <v>5000</v>
          </cell>
          <cell r="B210">
            <v>5501</v>
          </cell>
          <cell r="C210" t="str">
            <v>Herramientas y máquinas-herramienta</v>
          </cell>
        </row>
        <row r="211">
          <cell r="A211" t="str">
            <v>5000</v>
          </cell>
          <cell r="B211">
            <v>5502</v>
          </cell>
          <cell r="C211" t="str">
            <v>Refacciones y accesorios mayores</v>
          </cell>
        </row>
        <row r="212">
          <cell r="A212" t="str">
            <v>5000</v>
          </cell>
          <cell r="B212">
            <v>5602</v>
          </cell>
          <cell r="C212" t="str">
            <v xml:space="preserve">Animales de reproducción </v>
          </cell>
        </row>
        <row r="213">
          <cell r="A213" t="str">
            <v>5000</v>
          </cell>
          <cell r="B213">
            <v>5701</v>
          </cell>
          <cell r="C213" t="str">
            <v>Edificios y locales</v>
          </cell>
        </row>
        <row r="214">
          <cell r="A214" t="str">
            <v>5000</v>
          </cell>
          <cell r="B214">
            <v>5702</v>
          </cell>
          <cell r="C214" t="str">
            <v>Terrenos</v>
          </cell>
        </row>
        <row r="215">
          <cell r="A215" t="str">
            <v>5000</v>
          </cell>
          <cell r="B215">
            <v>5703</v>
          </cell>
          <cell r="C215" t="str">
            <v>Indemnizaciones y expropiaciones de inmuebles</v>
          </cell>
        </row>
        <row r="216">
          <cell r="A216" t="str">
            <v>5000</v>
          </cell>
          <cell r="B216">
            <v>5801</v>
          </cell>
          <cell r="C216" t="str">
            <v>Equipo de seguridad pública (para uso exclusivo de las áreas de Seguridad Pública)</v>
          </cell>
        </row>
        <row r="217">
          <cell r="A217" t="str">
            <v>5000</v>
          </cell>
          <cell r="B217">
            <v>5802</v>
          </cell>
          <cell r="C217" t="str">
            <v>Complementarias</v>
          </cell>
        </row>
        <row r="218">
          <cell r="A218" t="str">
            <v>6000</v>
          </cell>
          <cell r="B218">
            <v>6211</v>
          </cell>
          <cell r="C218" t="str">
            <v>Construcción</v>
          </cell>
        </row>
        <row r="219">
          <cell r="A219" t="str">
            <v>6000</v>
          </cell>
          <cell r="B219">
            <v>6221</v>
          </cell>
          <cell r="C219" t="str">
            <v>Construcción</v>
          </cell>
        </row>
        <row r="220">
          <cell r="A220" t="str">
            <v>6000</v>
          </cell>
          <cell r="B220">
            <v>6222</v>
          </cell>
          <cell r="C220" t="str">
            <v>Ampliación</v>
          </cell>
        </row>
        <row r="221">
          <cell r="A221" t="str">
            <v>6000</v>
          </cell>
          <cell r="B221">
            <v>6223</v>
          </cell>
          <cell r="C221" t="str">
            <v>Rehabilitación</v>
          </cell>
        </row>
        <row r="222">
          <cell r="A222" t="str">
            <v>6000</v>
          </cell>
          <cell r="B222">
            <v>6224</v>
          </cell>
          <cell r="C222" t="str">
            <v>Proyectos</v>
          </cell>
        </row>
        <row r="223">
          <cell r="A223" t="str">
            <v>6000</v>
          </cell>
          <cell r="B223">
            <v>6231</v>
          </cell>
          <cell r="C223" t="str">
            <v>Construcción</v>
          </cell>
        </row>
        <row r="224">
          <cell r="A224" t="str">
            <v>6000</v>
          </cell>
          <cell r="B224">
            <v>6232</v>
          </cell>
          <cell r="C224" t="str">
            <v>Ampliación</v>
          </cell>
        </row>
        <row r="225">
          <cell r="A225" t="str">
            <v>6000</v>
          </cell>
          <cell r="B225">
            <v>6321</v>
          </cell>
          <cell r="C225" t="str">
            <v>Construcción</v>
          </cell>
        </row>
        <row r="226">
          <cell r="A226" t="str">
            <v>6000</v>
          </cell>
          <cell r="B226">
            <v>6322</v>
          </cell>
          <cell r="C226" t="str">
            <v>Ampliación</v>
          </cell>
        </row>
        <row r="227">
          <cell r="A227" t="str">
            <v>6000</v>
          </cell>
          <cell r="B227">
            <v>6331</v>
          </cell>
          <cell r="C227" t="str">
            <v>Construcción</v>
          </cell>
        </row>
        <row r="228">
          <cell r="A228" t="str">
            <v>6000</v>
          </cell>
          <cell r="B228">
            <v>6332</v>
          </cell>
          <cell r="C228" t="str">
            <v xml:space="preserve">Ampliación </v>
          </cell>
        </row>
        <row r="229">
          <cell r="A229" t="str">
            <v>6000</v>
          </cell>
          <cell r="B229">
            <v>6341</v>
          </cell>
          <cell r="C229" t="str">
            <v>Construcción</v>
          </cell>
        </row>
        <row r="230">
          <cell r="A230" t="str">
            <v>6000</v>
          </cell>
          <cell r="B230">
            <v>6342</v>
          </cell>
          <cell r="C230" t="str">
            <v>Ampliación</v>
          </cell>
        </row>
        <row r="231">
          <cell r="A231" t="str">
            <v>6000</v>
          </cell>
          <cell r="B231">
            <v>6343</v>
          </cell>
          <cell r="C231" t="str">
            <v>Rehabilitación</v>
          </cell>
        </row>
        <row r="232">
          <cell r="A232" t="str">
            <v>6000</v>
          </cell>
          <cell r="B232">
            <v>6344</v>
          </cell>
          <cell r="C232" t="str">
            <v>Proyectos</v>
          </cell>
        </row>
        <row r="233">
          <cell r="A233" t="str">
            <v>6000</v>
          </cell>
          <cell r="B233">
            <v>6346</v>
          </cell>
          <cell r="C233" t="str">
            <v>Equipamiento</v>
          </cell>
        </row>
        <row r="234">
          <cell r="A234" t="str">
            <v>6000</v>
          </cell>
          <cell r="B234">
            <v>6411</v>
          </cell>
          <cell r="C234" t="str">
            <v>Construcción</v>
          </cell>
        </row>
        <row r="235">
          <cell r="A235" t="str">
            <v>6000</v>
          </cell>
          <cell r="B235">
            <v>6142</v>
          </cell>
          <cell r="C235" t="str">
            <v>Ampliación</v>
          </cell>
        </row>
        <row r="236">
          <cell r="A236" t="str">
            <v>6000</v>
          </cell>
          <cell r="B236">
            <v>6143</v>
          </cell>
          <cell r="C236" t="str">
            <v>Rehabilitación</v>
          </cell>
        </row>
        <row r="237">
          <cell r="A237" t="str">
            <v>6000</v>
          </cell>
          <cell r="B237">
            <v>6122</v>
          </cell>
          <cell r="C237" t="str">
            <v>Ampliación</v>
          </cell>
        </row>
        <row r="238">
          <cell r="A238" t="str">
            <v>8000</v>
          </cell>
          <cell r="B238">
            <v>8101</v>
          </cell>
          <cell r="C238" t="str">
            <v>Erogaciones Contingentes</v>
          </cell>
        </row>
        <row r="239">
          <cell r="A239" t="str">
            <v>8000</v>
          </cell>
          <cell r="B239">
            <v>8202</v>
          </cell>
          <cell r="C239" t="str">
            <v>Erogaciones imprevistas (para uso exclusivo de la Secretaría de Finanzas)</v>
          </cell>
        </row>
        <row r="240">
          <cell r="A240" t="str">
            <v>9000</v>
          </cell>
          <cell r="B240">
            <v>9101</v>
          </cell>
          <cell r="C240" t="str">
            <v xml:space="preserve">Amortización de la deuda pública </v>
          </cell>
        </row>
        <row r="241">
          <cell r="A241" t="str">
            <v>9000</v>
          </cell>
          <cell r="B241">
            <v>9201</v>
          </cell>
          <cell r="C241" t="str">
            <v>Intereses de la deuda pública</v>
          </cell>
        </row>
        <row r="242">
          <cell r="A242" t="str">
            <v>9000</v>
          </cell>
          <cell r="B242">
            <v>9901</v>
          </cell>
          <cell r="C242" t="str">
            <v>ADEFAS por servicios personales</v>
          </cell>
        </row>
        <row r="243">
          <cell r="A243" t="str">
            <v>9000</v>
          </cell>
          <cell r="B243">
            <v>9902</v>
          </cell>
          <cell r="C243" t="str">
            <v>ADEFAS por conceptos distintos de servicios personales</v>
          </cell>
        </row>
        <row r="244">
          <cell r="A244" t="str">
            <v>9000</v>
          </cell>
          <cell r="B244">
            <v>9903</v>
          </cell>
          <cell r="C244" t="str">
            <v>Devolución de ingresos percibidos indebidamente en ejercicios fiscales anteriores</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PG X EJE GOB"/>
      <sheetName val="PRESUP X PROGRAMAS $"/>
      <sheetName val="PRESUP X PG y DEP"/>
      <sheetName val="PRESUP X CAPITULO"/>
      <sheetName val="UNID RESP X CAP GTO (SEFIN)"/>
      <sheetName val="SEFIN X PY"/>
      <sheetName val="PRESUP SEFIN X PROY CG PG UR"/>
      <sheetName val="ESTRUCT PROGRAM DESAGREGADA '09"/>
      <sheetName val="ESTRUCT PROGRAM DESAGREGADA_CED"/>
      <sheetName val="ORGANISMOS__UEG 2010"/>
      <sheetName val="COMPARA 2000-2005"/>
      <sheetName val="CATALOGO  PRESUP X U.P. y P.I."/>
      <sheetName val="CATALOGO  PRESUP X UP y UR"/>
      <sheetName val="Hoja3"/>
      <sheetName val="PADRON ORGANISMOS X OBJ GTO"/>
    </sheetNames>
    <sheetDataSet>
      <sheetData sheetId="0">
        <row r="7">
          <cell r="A7" t="str">
            <v>PROG GOB</v>
          </cell>
          <cell r="B7" t="str">
            <v>EJE GOB</v>
          </cell>
          <cell r="C7" t="str">
            <v>nombre</v>
          </cell>
          <cell r="D7" t="str">
            <v>sumaprograma</v>
          </cell>
        </row>
        <row r="8">
          <cell r="A8">
            <v>1</v>
          </cell>
          <cell r="B8">
            <v>1</v>
          </cell>
          <cell r="C8" t="str">
            <v>Desarrollo Productivo del Campo</v>
          </cell>
          <cell r="D8">
            <v>298132270</v>
          </cell>
        </row>
        <row r="9">
          <cell r="A9">
            <v>2</v>
          </cell>
          <cell r="B9">
            <v>1</v>
          </cell>
          <cell r="C9" t="str">
            <v>Ciencia y Tecnología para el Desarrollo</v>
          </cell>
          <cell r="D9">
            <v>217090750</v>
          </cell>
        </row>
        <row r="10">
          <cell r="A10">
            <v>3</v>
          </cell>
          <cell r="B10">
            <v>1</v>
          </cell>
          <cell r="C10" t="str">
            <v>Fomento a la Industria, Comercio y Servicios</v>
          </cell>
          <cell r="D10">
            <v>448304494</v>
          </cell>
        </row>
        <row r="11">
          <cell r="A11">
            <v>4</v>
          </cell>
          <cell r="B11">
            <v>1</v>
          </cell>
          <cell r="C11" t="str">
            <v>Desarrollo de Infraestructura Productiva</v>
          </cell>
          <cell r="D11">
            <v>3375154453</v>
          </cell>
        </row>
        <row r="12">
          <cell r="A12">
            <v>5</v>
          </cell>
          <cell r="B12">
            <v>1</v>
          </cell>
          <cell r="C12" t="str">
            <v>Desarrollo y Fomento al Turismo</v>
          </cell>
          <cell r="D12">
            <v>186993440</v>
          </cell>
        </row>
        <row r="13">
          <cell r="A13">
            <v>6</v>
          </cell>
          <cell r="B13">
            <v>1</v>
          </cell>
          <cell r="C13" t="str">
            <v>Generación de Empleo y Seguridad Laboral</v>
          </cell>
          <cell r="D13">
            <v>113279200</v>
          </cell>
        </row>
        <row r="14">
          <cell r="A14">
            <v>7</v>
          </cell>
          <cell r="B14">
            <v>2</v>
          </cell>
          <cell r="C14" t="str">
            <v>Educación y Deporte para una Vida Digna</v>
          </cell>
          <cell r="D14">
            <v>25961474054</v>
          </cell>
        </row>
        <row r="15">
          <cell r="A15">
            <v>8</v>
          </cell>
          <cell r="B15">
            <v>2</v>
          </cell>
          <cell r="C15" t="str">
            <v>Protección y Atención Integral a la Salud</v>
          </cell>
          <cell r="D15">
            <v>4976699003</v>
          </cell>
        </row>
        <row r="16">
          <cell r="A16">
            <v>9</v>
          </cell>
          <cell r="B16">
            <v>2</v>
          </cell>
          <cell r="C16" t="str">
            <v>Desarrollo y Fomento a la Cultura</v>
          </cell>
          <cell r="D16">
            <v>318752844</v>
          </cell>
        </row>
        <row r="17">
          <cell r="A17">
            <v>10</v>
          </cell>
          <cell r="B17">
            <v>2</v>
          </cell>
          <cell r="C17" t="str">
            <v>Desarrollo Humano y Social Sustentable</v>
          </cell>
          <cell r="D17">
            <v>1452708206</v>
          </cell>
        </row>
        <row r="18">
          <cell r="A18">
            <v>11</v>
          </cell>
          <cell r="B18">
            <v>2</v>
          </cell>
          <cell r="C18" t="str">
            <v>Preservación y Restauración del Medio Ambiente</v>
          </cell>
          <cell r="D18">
            <v>97794890</v>
          </cell>
        </row>
        <row r="19">
          <cell r="A19">
            <v>12</v>
          </cell>
          <cell r="B19">
            <v>3</v>
          </cell>
          <cell r="C19" t="str">
            <v>Procuración de Justicia</v>
          </cell>
          <cell r="D19">
            <v>1304581026</v>
          </cell>
        </row>
        <row r="20">
          <cell r="A20">
            <v>13</v>
          </cell>
          <cell r="B20">
            <v>3</v>
          </cell>
          <cell r="C20" t="str">
            <v>Protección Civil</v>
          </cell>
          <cell r="D20">
            <v>94387160</v>
          </cell>
        </row>
        <row r="21">
          <cell r="A21">
            <v>14</v>
          </cell>
          <cell r="B21">
            <v>3</v>
          </cell>
          <cell r="C21" t="str">
            <v>Seguridad Pública</v>
          </cell>
          <cell r="D21">
            <v>2283565924</v>
          </cell>
        </row>
        <row r="22">
          <cell r="A22">
            <v>15</v>
          </cell>
          <cell r="B22">
            <v>3</v>
          </cell>
          <cell r="C22" t="str">
            <v>Seguridad Jurídica de Ciudadanos y Bienes</v>
          </cell>
          <cell r="D22">
            <v>1138992625</v>
          </cell>
        </row>
        <row r="23">
          <cell r="A23">
            <v>16</v>
          </cell>
          <cell r="B23">
            <v>3</v>
          </cell>
          <cell r="C23" t="str">
            <v>Impulso al Desarrollo Democrático</v>
          </cell>
          <cell r="D23">
            <v>1089932758</v>
          </cell>
        </row>
        <row r="24">
          <cell r="A24">
            <v>17</v>
          </cell>
          <cell r="B24">
            <v>4</v>
          </cell>
          <cell r="C24" t="str">
            <v>Fortalecimiento Institucional</v>
          </cell>
          <cell r="D24">
            <v>16557639850</v>
          </cell>
        </row>
        <row r="25">
          <cell r="A25">
            <v>18</v>
          </cell>
          <cell r="B25">
            <v>4</v>
          </cell>
          <cell r="C25" t="str">
            <v>Derechos Humanos</v>
          </cell>
          <cell r="D25">
            <v>92575420</v>
          </cell>
        </row>
        <row r="26">
          <cell r="A26">
            <v>19</v>
          </cell>
          <cell r="B26">
            <v>4</v>
          </cell>
          <cell r="C26" t="str">
            <v>Participación Ciudadana</v>
          </cell>
          <cell r="D26">
            <v>20453850</v>
          </cell>
        </row>
        <row r="27">
          <cell r="A27">
            <v>20</v>
          </cell>
          <cell r="B27">
            <v>2</v>
          </cell>
          <cell r="C27" t="str">
            <v>Movilidad</v>
          </cell>
          <cell r="D27">
            <v>775850025</v>
          </cell>
        </row>
        <row r="28">
          <cell r="A28">
            <v>21</v>
          </cell>
          <cell r="B28">
            <v>1</v>
          </cell>
          <cell r="C28" t="str">
            <v>Administración y Uso del Agua</v>
          </cell>
          <cell r="D28">
            <v>326410360</v>
          </cell>
        </row>
        <row r="29">
          <cell r="A29">
            <v>22</v>
          </cell>
          <cell r="B29">
            <v>1</v>
          </cell>
          <cell r="C29" t="str">
            <v>Juegos Panamericanos</v>
          </cell>
          <cell r="D29">
            <v>53444270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IFIC"/>
      <sheetName val="nuevas part"/>
    </sheetNames>
    <sheetDataSet>
      <sheetData sheetId="0" refreshError="1">
        <row r="5">
          <cell r="C5" t="str">
            <v>MATERIALES DE ADMINISTRACION</v>
          </cell>
        </row>
        <row r="7">
          <cell r="C7">
            <v>2101</v>
          </cell>
          <cell r="D7" t="str">
            <v>Material de oficina</v>
          </cell>
        </row>
        <row r="8">
          <cell r="C8">
            <v>0</v>
          </cell>
          <cell r="D8" t="str">
            <v>Subtotal</v>
          </cell>
        </row>
        <row r="9">
          <cell r="C9">
            <v>1101</v>
          </cell>
          <cell r="D9" t="str">
            <v>Sueldos</v>
          </cell>
        </row>
        <row r="10">
          <cell r="C10">
            <v>1309</v>
          </cell>
          <cell r="D10" t="str">
            <v>Compensaciones por nómina</v>
          </cell>
        </row>
        <row r="11">
          <cell r="C11">
            <v>8100</v>
          </cell>
          <cell r="D11" t="str">
            <v>Erogaciones Contingentes</v>
          </cell>
        </row>
        <row r="12">
          <cell r="C12">
            <v>9100</v>
          </cell>
          <cell r="D12" t="str">
            <v>Amortización de la Deuda Pública</v>
          </cell>
        </row>
        <row r="13">
          <cell r="C13">
            <v>5000</v>
          </cell>
          <cell r="D13" t="str">
            <v>INVERSION</v>
          </cell>
        </row>
        <row r="14">
          <cell r="C14">
            <v>4000</v>
          </cell>
          <cell r="D14" t="str">
            <v>TRANSFERENCIAS</v>
          </cell>
        </row>
        <row r="15">
          <cell r="C15">
            <v>3000</v>
          </cell>
          <cell r="D15" t="str">
            <v>SERVICIOS GENERALES</v>
          </cell>
        </row>
        <row r="16">
          <cell r="C16">
            <v>2000</v>
          </cell>
          <cell r="D16" t="str">
            <v>MATERIALES Y SUMINISTROS</v>
          </cell>
        </row>
        <row r="17">
          <cell r="C17">
            <v>8000</v>
          </cell>
          <cell r="D17" t="str">
            <v>EROGACIONES EXTRAORDINARIAS</v>
          </cell>
        </row>
        <row r="18">
          <cell r="C18">
            <v>9000</v>
          </cell>
          <cell r="D18" t="str">
            <v>ADEFAS</v>
          </cell>
        </row>
        <row r="19">
          <cell r="C19">
            <v>1000</v>
          </cell>
          <cell r="D19" t="str">
            <v>SERVICIOS PERSONALES</v>
          </cell>
        </row>
        <row r="21">
          <cell r="C21">
            <v>2102</v>
          </cell>
          <cell r="D21" t="str">
            <v>Material de limpieza</v>
          </cell>
        </row>
        <row r="22">
          <cell r="C22">
            <v>2103</v>
          </cell>
          <cell r="D22" t="str">
            <v>Material didáctico</v>
          </cell>
        </row>
        <row r="23">
          <cell r="C23">
            <v>2104</v>
          </cell>
          <cell r="D23" t="str">
            <v>Material estadístico y geográfico</v>
          </cell>
        </row>
        <row r="24">
          <cell r="C24">
            <v>2105</v>
          </cell>
          <cell r="D24" t="str">
            <v>Materiales y útiles de impresión y reproducción</v>
          </cell>
        </row>
        <row r="25">
          <cell r="C25">
            <v>2106</v>
          </cell>
          <cell r="D25" t="str">
            <v>Materiales y útiles de impresión para el procesamiento de equipo de computo electrónico</v>
          </cell>
        </row>
        <row r="27">
          <cell r="C27">
            <v>2107</v>
          </cell>
          <cell r="D27" t="str">
            <v>Materiales y suministros para hospitales</v>
          </cell>
        </row>
        <row r="29">
          <cell r="C29" t="str">
            <v>ALIMENTOS Y UTENSILIOS</v>
          </cell>
        </row>
        <row r="31">
          <cell r="C31">
            <v>2201</v>
          </cell>
          <cell r="D31" t="str">
            <v>Alimentación para servidores Públicos estatales</v>
          </cell>
        </row>
        <row r="32">
          <cell r="C32">
            <v>2202</v>
          </cell>
          <cell r="D32" t="str">
            <v>Alimentación para internos</v>
          </cell>
        </row>
        <row r="33">
          <cell r="C33">
            <v>2203</v>
          </cell>
          <cell r="D33" t="str">
            <v>Alimentación de animales</v>
          </cell>
        </row>
        <row r="34">
          <cell r="C34">
            <v>2204</v>
          </cell>
          <cell r="D34" t="str">
            <v>Utensilios para el servicio de alimentación</v>
          </cell>
        </row>
        <row r="36">
          <cell r="C36" t="str">
            <v>MATERIAS PRIMAS Y MATERIALES DE PRODUCCION</v>
          </cell>
        </row>
        <row r="38">
          <cell r="C38">
            <v>2301</v>
          </cell>
          <cell r="D38" t="str">
            <v>Materias primas</v>
          </cell>
        </row>
        <row r="39">
          <cell r="C39">
            <v>2302</v>
          </cell>
          <cell r="D39" t="str">
            <v>Refacciones, accesorios y herramientas menores</v>
          </cell>
        </row>
        <row r="41">
          <cell r="C41" t="str">
            <v>MATERIALES Y ARTICULOS DE CONSTRUCCION</v>
          </cell>
        </row>
        <row r="43">
          <cell r="C43">
            <v>2401</v>
          </cell>
          <cell r="D43" t="str">
            <v>Materiales de construcción</v>
          </cell>
        </row>
        <row r="44">
          <cell r="C44">
            <v>2402</v>
          </cell>
          <cell r="D44" t="str">
            <v>Estructuras y manufacturas</v>
          </cell>
        </row>
        <row r="45">
          <cell r="C45">
            <v>2403</v>
          </cell>
          <cell r="D45" t="str">
            <v>Materiales complementarios</v>
          </cell>
        </row>
        <row r="46">
          <cell r="C46">
            <v>2404</v>
          </cell>
          <cell r="D46" t="str">
            <v>Material eléctrico</v>
          </cell>
        </row>
        <row r="48">
          <cell r="C48" t="str">
            <v>PRODUCTOS QUIMICOS, FARMACEUTICOS Y DE LABORATORIO</v>
          </cell>
        </row>
        <row r="50">
          <cell r="C50">
            <v>2501</v>
          </cell>
          <cell r="D50" t="str">
            <v>Sustancias químicas</v>
          </cell>
        </row>
        <row r="51">
          <cell r="C51">
            <v>2502</v>
          </cell>
          <cell r="D51" t="str">
            <v>Plaguicidas, abono y fertilizantes</v>
          </cell>
        </row>
        <row r="52">
          <cell r="C52">
            <v>2503</v>
          </cell>
          <cell r="D52" t="str">
            <v>Medicinas y productos farmacéuticos</v>
          </cell>
        </row>
        <row r="53">
          <cell r="C53">
            <v>2504</v>
          </cell>
          <cell r="D53" t="str">
            <v>Vacunas</v>
          </cell>
        </row>
        <row r="54">
          <cell r="C54">
            <v>2505</v>
          </cell>
          <cell r="D54" t="str">
            <v>Sangre y plasma</v>
          </cell>
        </row>
        <row r="55">
          <cell r="C55">
            <v>2506</v>
          </cell>
          <cell r="D55" t="str">
            <v>Materiales y suministros médicos</v>
          </cell>
        </row>
        <row r="56">
          <cell r="C56">
            <v>2507</v>
          </cell>
          <cell r="D56" t="str">
            <v>Materiales y suministros de laboratorio</v>
          </cell>
        </row>
        <row r="58">
          <cell r="C58" t="str">
            <v>COMBUSTIBLES, LUBRICANTES Y ADITIVOS</v>
          </cell>
        </row>
        <row r="60">
          <cell r="C60">
            <v>2601</v>
          </cell>
          <cell r="D60" t="str">
            <v>Combustibles</v>
          </cell>
        </row>
        <row r="61">
          <cell r="C61">
            <v>2602</v>
          </cell>
          <cell r="D61" t="str">
            <v>Lubricantes y aditivos</v>
          </cell>
        </row>
        <row r="63">
          <cell r="C63" t="str">
            <v>VESTUARIO, BLANCOS PRENDAS DE PROTECCION Y ARTICULOS</v>
          </cell>
        </row>
        <row r="64">
          <cell r="C64" t="str">
            <v>DEPORTIVOS</v>
          </cell>
        </row>
        <row r="66">
          <cell r="C66">
            <v>2701</v>
          </cell>
          <cell r="D66" t="str">
            <v>Vestuario, uniformes y blancos</v>
          </cell>
        </row>
        <row r="67">
          <cell r="C67">
            <v>2702</v>
          </cell>
          <cell r="D67" t="str">
            <v>Prendas de protección</v>
          </cell>
        </row>
        <row r="68">
          <cell r="C68">
            <v>2703</v>
          </cell>
          <cell r="D68" t="str">
            <v>Artículos deportivos</v>
          </cell>
        </row>
        <row r="69">
          <cell r="C69" t="str">
            <v>MATERIALES EXPLOSIVOS Y DE SEGURIDAD PUBLICA</v>
          </cell>
        </row>
        <row r="71">
          <cell r="C71">
            <v>2801</v>
          </cell>
          <cell r="D71" t="str">
            <v>Sustancias y materiales explosivos</v>
          </cell>
        </row>
        <row r="72">
          <cell r="C72">
            <v>2802</v>
          </cell>
          <cell r="D72" t="str">
            <v>Materiales de seguridad pública</v>
          </cell>
        </row>
        <row r="74">
          <cell r="C74" t="str">
            <v>MERCANCIAS DIVERSAS</v>
          </cell>
        </row>
        <row r="76">
          <cell r="C76">
            <v>2901</v>
          </cell>
          <cell r="D76" t="str">
            <v>Placas para registro</v>
          </cell>
        </row>
        <row r="77">
          <cell r="C77">
            <v>2902</v>
          </cell>
          <cell r="D77" t="str">
            <v>Otros</v>
          </cell>
        </row>
        <row r="78">
          <cell r="C78">
            <v>2903</v>
          </cell>
          <cell r="D78" t="str">
            <v>Materiales y suministros para el subsistema transferido integrado</v>
          </cell>
        </row>
        <row r="82">
          <cell r="C82" t="str">
            <v>SERVICIOS BASICOS</v>
          </cell>
        </row>
        <row r="84">
          <cell r="C84">
            <v>3101</v>
          </cell>
          <cell r="D84" t="str">
            <v>Servicio postal</v>
          </cell>
        </row>
        <row r="85">
          <cell r="C85">
            <v>3102</v>
          </cell>
          <cell r="D85" t="str">
            <v>Servicio telegráfico</v>
          </cell>
        </row>
        <row r="86">
          <cell r="C86">
            <v>3103</v>
          </cell>
          <cell r="D86" t="str">
            <v>Servicio telefónico</v>
          </cell>
        </row>
        <row r="87">
          <cell r="C87">
            <v>3104</v>
          </cell>
          <cell r="D87" t="str">
            <v>Servicio de energía eléctrica</v>
          </cell>
        </row>
        <row r="88">
          <cell r="C88">
            <v>3105</v>
          </cell>
          <cell r="D88" t="str">
            <v>Servicio de agua potable</v>
          </cell>
        </row>
        <row r="90">
          <cell r="C90" t="str">
            <v>SERVICIOS DE ARRENDAMIENTOS</v>
          </cell>
        </row>
        <row r="92">
          <cell r="C92">
            <v>3201</v>
          </cell>
          <cell r="D92" t="str">
            <v xml:space="preserve">Arrendamiento de edificios y locales </v>
          </cell>
        </row>
        <row r="93">
          <cell r="C93">
            <v>3202</v>
          </cell>
          <cell r="D93" t="str">
            <v>Arrendamiento de terrenos</v>
          </cell>
        </row>
        <row r="94">
          <cell r="C94">
            <v>3203</v>
          </cell>
          <cell r="D94" t="str">
            <v>Arrendamiento de maquinaria y equipo</v>
          </cell>
        </row>
        <row r="95">
          <cell r="C95">
            <v>3204</v>
          </cell>
          <cell r="D95" t="str">
            <v>Arrendamiento de equipo de cómputo</v>
          </cell>
        </row>
        <row r="96">
          <cell r="C96">
            <v>3205</v>
          </cell>
          <cell r="D96" t="str">
            <v>Arrendamiento de vehículos</v>
          </cell>
        </row>
        <row r="97">
          <cell r="C97">
            <v>3206</v>
          </cell>
          <cell r="D97" t="str">
            <v>Arrendamientos especiales</v>
          </cell>
        </row>
        <row r="98">
          <cell r="C98">
            <v>3207</v>
          </cell>
          <cell r="D98" t="str">
            <v>subrogaciones</v>
          </cell>
        </row>
        <row r="100">
          <cell r="C100" t="str">
            <v xml:space="preserve">SERVICIOS DE ASESORIA, INFORMATICOS, ESTUDIO E </v>
          </cell>
        </row>
        <row r="101">
          <cell r="C101" t="str">
            <v>INVESTIGACION</v>
          </cell>
        </row>
        <row r="103">
          <cell r="C103">
            <v>3301</v>
          </cell>
          <cell r="D103" t="str">
            <v>Asesoría y capacitación</v>
          </cell>
        </row>
        <row r="104">
          <cell r="C104">
            <v>3302</v>
          </cell>
          <cell r="D104" t="str">
            <v>Estudios de informática</v>
          </cell>
        </row>
        <row r="105">
          <cell r="C105">
            <v>3303</v>
          </cell>
          <cell r="D105" t="str">
            <v>Estudios e investigación</v>
          </cell>
        </row>
        <row r="107">
          <cell r="C107" t="str">
            <v>SERVICIOS  COMERCIAL Y BANCARIO</v>
          </cell>
        </row>
        <row r="109">
          <cell r="C109">
            <v>3401</v>
          </cell>
          <cell r="D109" t="str">
            <v>Almacenaje, embalaje y envases</v>
          </cell>
        </row>
        <row r="110">
          <cell r="C110">
            <v>3402</v>
          </cell>
          <cell r="D110" t="str">
            <v>Fletes y maniobras</v>
          </cell>
        </row>
        <row r="111">
          <cell r="C111">
            <v>3403</v>
          </cell>
          <cell r="D111" t="str">
            <v>Intereses, descuentos y otros servicios bancarios</v>
          </cell>
        </row>
        <row r="112">
          <cell r="C112">
            <v>3404</v>
          </cell>
          <cell r="D112" t="str">
            <v>Seguros</v>
          </cell>
        </row>
        <row r="113">
          <cell r="C113">
            <v>3405</v>
          </cell>
          <cell r="D113" t="str">
            <v>Patentes, regalías y otros</v>
          </cell>
        </row>
        <row r="114">
          <cell r="C114">
            <v>3406</v>
          </cell>
          <cell r="D114" t="str">
            <v>Diferencias en cambios</v>
          </cell>
        </row>
        <row r="115">
          <cell r="C115">
            <v>3407</v>
          </cell>
          <cell r="D115" t="str">
            <v>Servicios de vigilancia</v>
          </cell>
        </row>
        <row r="116">
          <cell r="C116">
            <v>3408</v>
          </cell>
          <cell r="D116" t="str">
            <v>Servicios de lavandería, limpieza, higiene y fumigación</v>
          </cell>
        </row>
        <row r="117">
          <cell r="C117">
            <v>3409</v>
          </cell>
          <cell r="D117" t="str">
            <v>Otros impuestos y derechos</v>
          </cell>
        </row>
        <row r="118">
          <cell r="C118">
            <v>3410</v>
          </cell>
          <cell r="D118" t="str">
            <v>Impuestos de importaciones</v>
          </cell>
        </row>
        <row r="119">
          <cell r="C119">
            <v>3411</v>
          </cell>
          <cell r="D119" t="str">
            <v>Impuestos de exportaciones</v>
          </cell>
        </row>
        <row r="120">
          <cell r="C120">
            <v>3412</v>
          </cell>
          <cell r="D120" t="str">
            <v>Comisiones por ventas</v>
          </cell>
        </row>
        <row r="122">
          <cell r="C122" t="str">
            <v>SERVICIOS DE MANTENIMIENTO, CONSERVACION E INSTALACION</v>
          </cell>
        </row>
        <row r="124">
          <cell r="C124">
            <v>3501</v>
          </cell>
          <cell r="D124" t="str">
            <v>Mantenimiento y conservación de mobiliario y equipo</v>
          </cell>
        </row>
        <row r="125">
          <cell r="C125">
            <v>3502</v>
          </cell>
          <cell r="D125" t="str">
            <v>Mantenimiento y conservación de equipo de computo</v>
          </cell>
        </row>
        <row r="126">
          <cell r="C126">
            <v>3503</v>
          </cell>
          <cell r="D126" t="str">
            <v>Mantenimiento y conservación de maquinaria y equipo</v>
          </cell>
        </row>
        <row r="127">
          <cell r="C127">
            <v>3504</v>
          </cell>
          <cell r="D127" t="str">
            <v>Mantenimiento y conservación de inmuebles</v>
          </cell>
        </row>
        <row r="128">
          <cell r="C128">
            <v>3505</v>
          </cell>
          <cell r="D128" t="str">
            <v>Instalaciones</v>
          </cell>
        </row>
        <row r="130">
          <cell r="C130" t="str">
            <v>SERVICIOS DE DIFUSION E INFORMACION</v>
          </cell>
        </row>
        <row r="132">
          <cell r="C132">
            <v>3601</v>
          </cell>
          <cell r="D132" t="str">
            <v>Gastos de propaganda</v>
          </cell>
        </row>
        <row r="133">
          <cell r="C133">
            <v>3602</v>
          </cell>
          <cell r="D133" t="str">
            <v>Impresiones y publicaciones oficiales</v>
          </cell>
        </row>
        <row r="134">
          <cell r="C134">
            <v>3603</v>
          </cell>
          <cell r="D134" t="str">
            <v>Espectáculos culturales</v>
          </cell>
        </row>
        <row r="135">
          <cell r="C135">
            <v>3604</v>
          </cell>
          <cell r="D135" t="str">
            <v>Servicio de telecomunicaciones</v>
          </cell>
        </row>
        <row r="136">
          <cell r="C136">
            <v>3605</v>
          </cell>
          <cell r="D136" t="str">
            <v>Otros gastos de difusión e información</v>
          </cell>
        </row>
        <row r="138">
          <cell r="C138" t="str">
            <v>SERVICIOS DE TRASLADO E INSTALACION</v>
          </cell>
        </row>
        <row r="140">
          <cell r="C140">
            <v>3701</v>
          </cell>
          <cell r="D140" t="str">
            <v xml:space="preserve">Pasajes </v>
          </cell>
        </row>
        <row r="141">
          <cell r="C141">
            <v>3702</v>
          </cell>
          <cell r="D141" t="str">
            <v>Viáticos</v>
          </cell>
        </row>
        <row r="142">
          <cell r="C142">
            <v>3703</v>
          </cell>
          <cell r="D142" t="str">
            <v>Instalación de personal estatal</v>
          </cell>
        </row>
        <row r="143">
          <cell r="C143">
            <v>3704</v>
          </cell>
          <cell r="D143" t="str">
            <v>Traslado de personal</v>
          </cell>
        </row>
        <row r="145">
          <cell r="C145" t="str">
            <v>SERVICIOS OFICIALES</v>
          </cell>
        </row>
        <row r="147">
          <cell r="C147">
            <v>3801</v>
          </cell>
          <cell r="D147" t="str">
            <v>Gastos de ceremonial y de orden social</v>
          </cell>
        </row>
        <row r="148">
          <cell r="C148">
            <v>3802</v>
          </cell>
          <cell r="D148" t="str">
            <v>Gastos menores</v>
          </cell>
        </row>
        <row r="149">
          <cell r="C149">
            <v>3803</v>
          </cell>
          <cell r="D149" t="str">
            <v>Congresos, convenciones y exposiciones</v>
          </cell>
        </row>
        <row r="150">
          <cell r="C150">
            <v>3804</v>
          </cell>
          <cell r="D150" t="str">
            <v>Gastos de representación</v>
          </cell>
        </row>
        <row r="152">
          <cell r="C152" t="str">
            <v>SERVICIOS DIVERSOS</v>
          </cell>
        </row>
        <row r="154">
          <cell r="C154">
            <v>3901</v>
          </cell>
          <cell r="D154" t="str">
            <v>Servicios asistenciales</v>
          </cell>
        </row>
        <row r="155">
          <cell r="C155">
            <v>3902</v>
          </cell>
          <cell r="D155" t="str">
            <v xml:space="preserve">Servicios generales </v>
          </cell>
        </row>
        <row r="157">
          <cell r="C157" t="str">
            <v>TRANSFERENCIAS</v>
          </cell>
        </row>
        <row r="159">
          <cell r="C159">
            <v>4101</v>
          </cell>
          <cell r="D159" t="str">
            <v>Pensiones</v>
          </cell>
        </row>
        <row r="160">
          <cell r="C160">
            <v>4102</v>
          </cell>
          <cell r="D160" t="str">
            <v>Funerales</v>
          </cell>
        </row>
        <row r="161">
          <cell r="C161">
            <v>4103</v>
          </cell>
          <cell r="D161" t="str">
            <v>Pagos de defunción</v>
          </cell>
        </row>
        <row r="162">
          <cell r="C162">
            <v>4104</v>
          </cell>
          <cell r="D162" t="str">
            <v>Becas</v>
          </cell>
        </row>
        <row r="163">
          <cell r="C163">
            <v>4105</v>
          </cell>
          <cell r="D163" t="str">
            <v>Ayudas culturales y sociales</v>
          </cell>
        </row>
        <row r="164">
          <cell r="C164">
            <v>4106</v>
          </cell>
          <cell r="D164" t="str">
            <v>Pre y premios</v>
          </cell>
        </row>
        <row r="165">
          <cell r="C165">
            <v>4107</v>
          </cell>
          <cell r="D165" t="str">
            <v>Ayuda a instituciones privadas sin fines de lucro</v>
          </cell>
        </row>
        <row r="166">
          <cell r="C166">
            <v>4108</v>
          </cell>
          <cell r="D166" t="str">
            <v>Ayudas al subsistema transferido integrado</v>
          </cell>
        </row>
        <row r="168">
          <cell r="C168" t="str">
            <v>ESTIMULOS FISCALES</v>
          </cell>
        </row>
        <row r="170">
          <cell r="C170">
            <v>4201</v>
          </cell>
          <cell r="D170" t="str">
            <v>Estímulos fiscales a la industria</v>
          </cell>
        </row>
        <row r="171">
          <cell r="C171">
            <v>4202</v>
          </cell>
          <cell r="D171" t="str">
            <v>Estímulos fiscales al comercio y otros servicios</v>
          </cell>
        </row>
        <row r="175">
          <cell r="C175" t="str">
            <v>PARTICIPACIONES</v>
          </cell>
        </row>
        <row r="177">
          <cell r="C177">
            <v>4301</v>
          </cell>
          <cell r="D177" t="str">
            <v>Participaciones a Municipios por Ingresos Estatales</v>
          </cell>
        </row>
        <row r="178">
          <cell r="C178">
            <v>4302</v>
          </cell>
          <cell r="D178" t="str">
            <v>Participaciones a Municipios por Ingresos Federales</v>
          </cell>
        </row>
        <row r="179">
          <cell r="C179" t="str">
            <v>SUBSIDIOS A GASTO CORRIENTE</v>
          </cell>
        </row>
        <row r="181">
          <cell r="C181">
            <v>4401</v>
          </cell>
          <cell r="D181" t="str">
            <v>Subsidios a la agricultura</v>
          </cell>
        </row>
        <row r="182">
          <cell r="C182">
            <v>4402</v>
          </cell>
          <cell r="D182" t="str">
            <v>Subsidios a la industria</v>
          </cell>
        </row>
        <row r="183">
          <cell r="C183">
            <v>4403</v>
          </cell>
          <cell r="D183" t="str">
            <v>Subsidios al comercio y otros servicios</v>
          </cell>
        </row>
        <row r="184">
          <cell r="C184">
            <v>4404</v>
          </cell>
          <cell r="D184" t="str">
            <v>Subsidios a fideicomisos agrícolas</v>
          </cell>
        </row>
        <row r="185">
          <cell r="C185">
            <v>4405</v>
          </cell>
          <cell r="D185" t="str">
            <v>Subsidios a fideicomisos industriales</v>
          </cell>
        </row>
        <row r="186">
          <cell r="C186">
            <v>4406</v>
          </cell>
          <cell r="D186" t="str">
            <v>Subsidios a fideicomisos dedicados al comercio y otros servicios</v>
          </cell>
        </row>
        <row r="187">
          <cell r="C187">
            <v>4407</v>
          </cell>
          <cell r="D187" t="str">
            <v>Subsidios a municipios</v>
          </cell>
        </row>
        <row r="188">
          <cell r="C188">
            <v>4408</v>
          </cell>
          <cell r="D188" t="str">
            <v>Subsidios a organismos y empresas públicas</v>
          </cell>
        </row>
        <row r="189">
          <cell r="C189">
            <v>4409</v>
          </cell>
          <cell r="D189" t="str">
            <v>Subsidios a instituciones privadas sin fines de lucro</v>
          </cell>
        </row>
        <row r="190">
          <cell r="C190">
            <v>4410</v>
          </cell>
          <cell r="D190" t="str">
            <v>Subsidios a  partidos políticos</v>
          </cell>
        </row>
        <row r="191">
          <cell r="C191">
            <v>4411</v>
          </cell>
          <cell r="D191" t="str">
            <v>Subsidios a  promociones diversas</v>
          </cell>
        </row>
        <row r="195">
          <cell r="C195" t="str">
            <v>MOBILIARIO Y EQUIPO DE ADMINISTRACION</v>
          </cell>
        </row>
        <row r="197">
          <cell r="C197">
            <v>5101</v>
          </cell>
          <cell r="D197" t="str">
            <v>Mobiliario</v>
          </cell>
        </row>
        <row r="198">
          <cell r="C198">
            <v>5102</v>
          </cell>
          <cell r="D198" t="str">
            <v>Equipo de administración</v>
          </cell>
        </row>
        <row r="199">
          <cell r="C199">
            <v>5103</v>
          </cell>
          <cell r="D199" t="str">
            <v>Equipo educacional y recreativo</v>
          </cell>
        </row>
        <row r="200">
          <cell r="C200">
            <v>5104</v>
          </cell>
          <cell r="D200" t="str">
            <v>Bienes artísticos y culturales</v>
          </cell>
        </row>
        <row r="201">
          <cell r="C201">
            <v>5105</v>
          </cell>
          <cell r="D201" t="str">
            <v>Adjudicaciones, expropiaciones e indemnizaciones de bienes</v>
          </cell>
        </row>
        <row r="202">
          <cell r="D202" t="str">
            <v>muebles</v>
          </cell>
        </row>
        <row r="204">
          <cell r="C204" t="str">
            <v xml:space="preserve">MAQUINARIA Y EQUIPO AGROPECUARIO, INDUSTRIAL DE </v>
          </cell>
        </row>
        <row r="205">
          <cell r="C205" t="str">
            <v>COMUNICACION Y VIALIDAD</v>
          </cell>
        </row>
        <row r="207">
          <cell r="C207">
            <v>5201</v>
          </cell>
          <cell r="D207" t="str">
            <v>maquinaria y equipo agropecuario</v>
          </cell>
        </row>
        <row r="208">
          <cell r="C208">
            <v>5202</v>
          </cell>
          <cell r="D208" t="str">
            <v>maquinaria y equipo industrial</v>
          </cell>
        </row>
        <row r="209">
          <cell r="C209">
            <v>5203</v>
          </cell>
          <cell r="D209" t="str">
            <v>maquinaria y equipo de construcción</v>
          </cell>
        </row>
        <row r="210">
          <cell r="C210">
            <v>5204</v>
          </cell>
          <cell r="D210" t="str">
            <v>Equipos y aparatos de comunicaciones y telecomunicaciones</v>
          </cell>
        </row>
        <row r="211">
          <cell r="C211">
            <v>5205</v>
          </cell>
          <cell r="D211" t="str">
            <v>maquinaria y equipo electrónico</v>
          </cell>
        </row>
        <row r="212">
          <cell r="C212">
            <v>5206</v>
          </cell>
          <cell r="D212" t="str">
            <v>Equipo de computación electrónico</v>
          </cell>
        </row>
        <row r="213">
          <cell r="C213">
            <v>5207</v>
          </cell>
          <cell r="D213" t="str">
            <v>maquinaria y equipo diverso</v>
          </cell>
        </row>
        <row r="214">
          <cell r="C214">
            <v>5208</v>
          </cell>
          <cell r="D214" t="str">
            <v>Equipo para semaforización</v>
          </cell>
        </row>
        <row r="216">
          <cell r="C216" t="str">
            <v>VEHICULOS Y EQUIPO DE TRANSPORTE</v>
          </cell>
        </row>
        <row r="218">
          <cell r="C218">
            <v>5301</v>
          </cell>
          <cell r="D218" t="str">
            <v>Vehículos y equipo terrestre</v>
          </cell>
        </row>
        <row r="219">
          <cell r="C219">
            <v>5302</v>
          </cell>
          <cell r="D219" t="str">
            <v>Vehículos y equipo  marítimo, lacustre y pluvial</v>
          </cell>
        </row>
        <row r="220">
          <cell r="C220">
            <v>5303</v>
          </cell>
          <cell r="D220" t="str">
            <v>Vehículos y equipo de transporte aéreo</v>
          </cell>
        </row>
        <row r="221">
          <cell r="C221">
            <v>5304</v>
          </cell>
          <cell r="D221" t="str">
            <v>Vehículos y equipo auxiliar de transporte</v>
          </cell>
        </row>
        <row r="223">
          <cell r="C223" t="str">
            <v>EQUIPO E INSTRUMENTAL MEDICO</v>
          </cell>
        </row>
        <row r="225">
          <cell r="C225">
            <v>5401</v>
          </cell>
          <cell r="D225" t="str">
            <v>Equipo médico</v>
          </cell>
        </row>
        <row r="226">
          <cell r="C226">
            <v>5402</v>
          </cell>
          <cell r="D226" t="str">
            <v>Instrumental médico</v>
          </cell>
        </row>
        <row r="228">
          <cell r="C228" t="str">
            <v>HERRAMIENTAS Y REFACCIONES</v>
          </cell>
        </row>
        <row r="230">
          <cell r="C230">
            <v>5501</v>
          </cell>
          <cell r="D230" t="str">
            <v>Herramientas y máquinas-herramientas</v>
          </cell>
        </row>
        <row r="231">
          <cell r="C231">
            <v>5502</v>
          </cell>
          <cell r="D231" t="str">
            <v>Refacciones y accesorios mayores</v>
          </cell>
        </row>
        <row r="233">
          <cell r="C233" t="str">
            <v>ANIMALES DE TRABAJO Y REPRODUCCION</v>
          </cell>
        </row>
        <row r="235">
          <cell r="C235">
            <v>5601</v>
          </cell>
          <cell r="D235" t="str">
            <v>Animales de trabajo</v>
          </cell>
        </row>
        <row r="236">
          <cell r="C236">
            <v>5602</v>
          </cell>
          <cell r="D236" t="str">
            <v>Animales de  reproducción</v>
          </cell>
        </row>
        <row r="238">
          <cell r="C238" t="str">
            <v>BIENES INMUEBLES</v>
          </cell>
        </row>
        <row r="240">
          <cell r="C240">
            <v>5701</v>
          </cell>
          <cell r="D240" t="str">
            <v>Edificios y locales</v>
          </cell>
        </row>
        <row r="241">
          <cell r="C241">
            <v>5702</v>
          </cell>
          <cell r="D241" t="str">
            <v>Terrenos</v>
          </cell>
        </row>
        <row r="242">
          <cell r="C242">
            <v>5703</v>
          </cell>
          <cell r="D242" t="str">
            <v>Adjudicaciones, expropiaciones e indemnizaciones de</v>
          </cell>
        </row>
        <row r="243">
          <cell r="D243" t="str">
            <v>inmuebles</v>
          </cell>
        </row>
        <row r="246">
          <cell r="C246" t="str">
            <v>EQUIPO DE SEGURIDAD PUBLICA</v>
          </cell>
        </row>
        <row r="248">
          <cell r="C248">
            <v>5801</v>
          </cell>
          <cell r="D248" t="str">
            <v>Equipo de seguridad pública</v>
          </cell>
        </row>
        <row r="249">
          <cell r="C249">
            <v>5802</v>
          </cell>
          <cell r="D249" t="str">
            <v>Complementarias</v>
          </cell>
        </row>
        <row r="251">
          <cell r="C251" t="str">
            <v>DIVERSOS</v>
          </cell>
        </row>
        <row r="253">
          <cell r="C253">
            <v>5901</v>
          </cell>
          <cell r="D253" t="str">
            <v>Equipamiento de áreas de seguridad</v>
          </cell>
        </row>
        <row r="254">
          <cell r="C254">
            <v>5902</v>
          </cell>
          <cell r="D254" t="str">
            <v>Equipamiento (programa de reforma electoral)</v>
          </cell>
        </row>
        <row r="255">
          <cell r="C255">
            <v>5903</v>
          </cell>
          <cell r="D255" t="str">
            <v>Adquisiciones de bienes muebles e inmuebles para el subsistema</v>
          </cell>
        </row>
        <row r="256">
          <cell r="D256" t="str">
            <v>transferido integrado</v>
          </cell>
        </row>
        <row r="260">
          <cell r="C260" t="str">
            <v>EROGACIONES CONTINGENTES</v>
          </cell>
        </row>
        <row r="262">
          <cell r="C262" t="str">
            <v>EROGACIONES ESPECIALES</v>
          </cell>
        </row>
        <row r="264">
          <cell r="C264">
            <v>8201</v>
          </cell>
          <cell r="D264" t="str">
            <v>Erogaciones complementaria</v>
          </cell>
        </row>
        <row r="265">
          <cell r="C265">
            <v>8202</v>
          </cell>
          <cell r="D265" t="str">
            <v>Erogaciones imprevistas</v>
          </cell>
        </row>
        <row r="266">
          <cell r="C266">
            <v>8203</v>
          </cell>
          <cell r="D266" t="str">
            <v>Erogaciones extraordinarias</v>
          </cell>
        </row>
        <row r="267">
          <cell r="C267">
            <v>8204</v>
          </cell>
          <cell r="D267" t="str">
            <v>Erogaciones diversas para el subsistema transferido integrado</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as part"/>
    </sheetNames>
    <sheetDataSet>
      <sheetData sheetId="0" refreshError="1">
        <row r="5">
          <cell r="C5" t="str">
            <v>MATERIALES DE ADMINISTRACION</v>
          </cell>
        </row>
        <row r="7">
          <cell r="C7">
            <v>2101</v>
          </cell>
          <cell r="D7" t="str">
            <v>Material de oficina</v>
          </cell>
        </row>
        <row r="8">
          <cell r="D8" t="str">
            <v>Subtotal</v>
          </cell>
        </row>
        <row r="9">
          <cell r="C9">
            <v>0</v>
          </cell>
          <cell r="D9" t="str">
            <v>Subtotal</v>
          </cell>
        </row>
        <row r="10">
          <cell r="C10">
            <v>1901</v>
          </cell>
          <cell r="D10" t="str">
            <v>Salarios, gratificación anual y percepciones por seguridad social</v>
          </cell>
        </row>
        <row r="11">
          <cell r="C11">
            <v>8101</v>
          </cell>
          <cell r="D11" t="str">
            <v>Erogaciones contingentes</v>
          </cell>
        </row>
        <row r="12">
          <cell r="C12">
            <v>9100</v>
          </cell>
          <cell r="D12" t="str">
            <v>Amortización de la Deuda Pública</v>
          </cell>
        </row>
        <row r="13">
          <cell r="C13">
            <v>5000</v>
          </cell>
          <cell r="D13" t="str">
            <v>INVERSION</v>
          </cell>
        </row>
        <row r="14">
          <cell r="C14">
            <v>4000</v>
          </cell>
          <cell r="D14" t="str">
            <v>TRANSFERENCIAS</v>
          </cell>
        </row>
        <row r="15">
          <cell r="C15">
            <v>3000</v>
          </cell>
          <cell r="D15" t="str">
            <v>SERVICIOS GENERALES</v>
          </cell>
        </row>
        <row r="16">
          <cell r="C16">
            <v>2000</v>
          </cell>
          <cell r="D16" t="str">
            <v>MATERIALES Y SUMINISTROS</v>
          </cell>
        </row>
        <row r="17">
          <cell r="C17">
            <v>8000</v>
          </cell>
          <cell r="D17" t="str">
            <v>EROGACIONES EXTRAORDINARIAS</v>
          </cell>
        </row>
        <row r="18">
          <cell r="C18">
            <v>9000</v>
          </cell>
          <cell r="D18" t="str">
            <v>ADEFAS</v>
          </cell>
        </row>
        <row r="19">
          <cell r="C19">
            <v>1000</v>
          </cell>
          <cell r="D19" t="str">
            <v>SERVICIOS PERSONALES</v>
          </cell>
        </row>
        <row r="20">
          <cell r="C20">
            <v>2102</v>
          </cell>
          <cell r="D20" t="str">
            <v>Material de limpieza</v>
          </cell>
        </row>
        <row r="21">
          <cell r="C21">
            <v>2103</v>
          </cell>
          <cell r="D21" t="str">
            <v>Material didáctico</v>
          </cell>
        </row>
        <row r="22">
          <cell r="C22">
            <v>2104</v>
          </cell>
          <cell r="D22" t="str">
            <v>Material estadístico y geográfico</v>
          </cell>
        </row>
        <row r="23">
          <cell r="C23">
            <v>2105</v>
          </cell>
          <cell r="D23" t="str">
            <v>Materiales y útiles de impresión y reproducción</v>
          </cell>
        </row>
        <row r="24">
          <cell r="C24">
            <v>2106</v>
          </cell>
          <cell r="D24" t="str">
            <v>Accesorios, materiales y útiles de impresión y procesamiento de equipo de computo electrónico</v>
          </cell>
        </row>
        <row r="26">
          <cell r="C26">
            <v>2107</v>
          </cell>
          <cell r="D26" t="str">
            <v>Materiales y suministros para hospitales</v>
          </cell>
        </row>
        <row r="28">
          <cell r="C28" t="str">
            <v>ALIMENTOS Y UTENSILIOS</v>
          </cell>
        </row>
        <row r="30">
          <cell r="C30">
            <v>2201</v>
          </cell>
          <cell r="D30" t="str">
            <v>Alimentación para servidores públicos estatales</v>
          </cell>
        </row>
        <row r="31">
          <cell r="C31">
            <v>2202</v>
          </cell>
          <cell r="D31" t="str">
            <v>Alimentación para internos</v>
          </cell>
        </row>
        <row r="32">
          <cell r="C32">
            <v>2203</v>
          </cell>
          <cell r="D32" t="str">
            <v>Alimentación de animales</v>
          </cell>
        </row>
        <row r="33">
          <cell r="C33">
            <v>2204</v>
          </cell>
          <cell r="D33" t="str">
            <v>Utensilios para el servicio de alimentación</v>
          </cell>
        </row>
        <row r="35">
          <cell r="C35" t="str">
            <v>MATERIAS PRIMAS Y MATERIALES DE PRODUCCION</v>
          </cell>
        </row>
        <row r="37">
          <cell r="C37">
            <v>2301</v>
          </cell>
          <cell r="D37" t="str">
            <v>Materias primas</v>
          </cell>
        </row>
        <row r="38">
          <cell r="C38">
            <v>2302</v>
          </cell>
          <cell r="D38" t="str">
            <v>Refacciones, accesorios y herramientas menores</v>
          </cell>
        </row>
        <row r="40">
          <cell r="C40" t="str">
            <v>MATERIALES Y ARTICULOS DE CONSTRUCCION</v>
          </cell>
        </row>
        <row r="42">
          <cell r="C42">
            <v>2401</v>
          </cell>
          <cell r="D42" t="str">
            <v>Materiales de construcción</v>
          </cell>
        </row>
        <row r="43">
          <cell r="C43">
            <v>2402</v>
          </cell>
          <cell r="D43" t="str">
            <v>Estructuras y manufacturas</v>
          </cell>
        </row>
        <row r="44">
          <cell r="C44">
            <v>2403</v>
          </cell>
          <cell r="D44" t="str">
            <v>Materiales complementarios</v>
          </cell>
        </row>
        <row r="45">
          <cell r="C45">
            <v>2404</v>
          </cell>
          <cell r="D45" t="str">
            <v>Material eléctrico</v>
          </cell>
        </row>
        <row r="47">
          <cell r="C47" t="str">
            <v>PRODUCTOS QUIMICOS, FARMACEUTICOS Y DE LABORATORIO</v>
          </cell>
        </row>
        <row r="49">
          <cell r="C49">
            <v>2501</v>
          </cell>
          <cell r="D49" t="str">
            <v>Sustancias químicas</v>
          </cell>
        </row>
        <row r="50">
          <cell r="C50">
            <v>2502</v>
          </cell>
          <cell r="D50" t="str">
            <v>Plaguicidas, abono y fertilizantes</v>
          </cell>
        </row>
        <row r="51">
          <cell r="C51">
            <v>2503</v>
          </cell>
          <cell r="D51" t="str">
            <v>Medicinas y productos farmacéuticos</v>
          </cell>
        </row>
        <row r="52">
          <cell r="C52">
            <v>2504</v>
          </cell>
          <cell r="D52" t="str">
            <v>Vacunas</v>
          </cell>
        </row>
        <row r="53">
          <cell r="C53">
            <v>2505</v>
          </cell>
          <cell r="D53" t="str">
            <v>Sangre y plasma</v>
          </cell>
        </row>
        <row r="54">
          <cell r="C54">
            <v>2506</v>
          </cell>
          <cell r="D54" t="str">
            <v>Materiales y suministros médicos</v>
          </cell>
        </row>
        <row r="55">
          <cell r="C55">
            <v>2507</v>
          </cell>
          <cell r="D55" t="str">
            <v>Materiales y suministros de laboratorio</v>
          </cell>
        </row>
        <row r="57">
          <cell r="C57" t="str">
            <v>COMBUSTIBLES, LUBRICANTES Y ADITIVOS</v>
          </cell>
        </row>
        <row r="59">
          <cell r="C59">
            <v>2601</v>
          </cell>
          <cell r="D59" t="str">
            <v>Combustibles</v>
          </cell>
        </row>
        <row r="60">
          <cell r="C60">
            <v>2602</v>
          </cell>
          <cell r="D60" t="str">
            <v>Lubricantes y aditivos</v>
          </cell>
        </row>
        <row r="62">
          <cell r="C62" t="str">
            <v>VESTUARIO, BLANCOS PRENDAS DE PROTECCION Y ARTICULOS</v>
          </cell>
        </row>
        <row r="63">
          <cell r="C63" t="str">
            <v>DEPORTIVOS</v>
          </cell>
        </row>
        <row r="65">
          <cell r="C65">
            <v>2701</v>
          </cell>
          <cell r="D65" t="str">
            <v>Vestuario, uniformes y blancos</v>
          </cell>
        </row>
        <row r="66">
          <cell r="C66">
            <v>2702</v>
          </cell>
          <cell r="D66" t="str">
            <v>Prendas de protección</v>
          </cell>
        </row>
        <row r="67">
          <cell r="C67">
            <v>2703</v>
          </cell>
          <cell r="D67" t="str">
            <v>Artículos deportivos</v>
          </cell>
        </row>
        <row r="68">
          <cell r="C68" t="str">
            <v>MATERIALES EXPLOSIVOS Y DE SEGURIDAD PUBLICA</v>
          </cell>
        </row>
        <row r="70">
          <cell r="C70">
            <v>2801</v>
          </cell>
          <cell r="D70" t="str">
            <v>Sustancias y materiales explosivos</v>
          </cell>
        </row>
        <row r="71">
          <cell r="C71">
            <v>2802</v>
          </cell>
          <cell r="D71" t="str">
            <v>Materiales de seguridad pública</v>
          </cell>
        </row>
        <row r="73">
          <cell r="C73" t="str">
            <v>ARTICULOS PARA REGISTRO</v>
          </cell>
        </row>
        <row r="75">
          <cell r="C75">
            <v>2901</v>
          </cell>
          <cell r="D75" t="str">
            <v>Placas para registro</v>
          </cell>
        </row>
        <row r="79">
          <cell r="C79" t="str">
            <v>SERVICIOS BASICOS</v>
          </cell>
        </row>
        <row r="81">
          <cell r="C81">
            <v>3101</v>
          </cell>
          <cell r="D81" t="str">
            <v>Servicio postal</v>
          </cell>
        </row>
        <row r="82">
          <cell r="C82">
            <v>3102</v>
          </cell>
          <cell r="D82" t="str">
            <v>Servicio telegráfico</v>
          </cell>
        </row>
        <row r="83">
          <cell r="C83">
            <v>3103</v>
          </cell>
          <cell r="D83" t="str">
            <v>Servicio telefónico</v>
          </cell>
        </row>
        <row r="84">
          <cell r="C84">
            <v>3104</v>
          </cell>
          <cell r="D84" t="str">
            <v>Servicio de energía eléctrica</v>
          </cell>
        </row>
        <row r="85">
          <cell r="C85">
            <v>3105</v>
          </cell>
          <cell r="D85" t="str">
            <v>Servicio de agua potable</v>
          </cell>
        </row>
        <row r="87">
          <cell r="C87" t="str">
            <v>SERVICIOS DE ARRENDAMIENTOS</v>
          </cell>
        </row>
        <row r="89">
          <cell r="C89">
            <v>3201</v>
          </cell>
          <cell r="D89" t="str">
            <v xml:space="preserve">Arrendamiento de edificios y locales </v>
          </cell>
        </row>
        <row r="90">
          <cell r="C90">
            <v>3202</v>
          </cell>
          <cell r="D90" t="str">
            <v>Arrendamiento de terrenos</v>
          </cell>
        </row>
        <row r="91">
          <cell r="C91">
            <v>3203</v>
          </cell>
          <cell r="D91" t="str">
            <v>Arrendamiento de maquinaria y equipo</v>
          </cell>
        </row>
        <row r="92">
          <cell r="C92">
            <v>3204</v>
          </cell>
          <cell r="D92" t="str">
            <v>Arrendamiento de equipo de cómputo</v>
          </cell>
        </row>
        <row r="93">
          <cell r="C93">
            <v>3205</v>
          </cell>
          <cell r="D93" t="str">
            <v>Arrendamiento de vehículos</v>
          </cell>
        </row>
        <row r="94">
          <cell r="C94">
            <v>3206</v>
          </cell>
          <cell r="D94" t="str">
            <v>Arrendamientos especiales</v>
          </cell>
        </row>
        <row r="95">
          <cell r="C95">
            <v>3207</v>
          </cell>
          <cell r="D95" t="str">
            <v>Subrogaciones</v>
          </cell>
        </row>
        <row r="97">
          <cell r="C97" t="str">
            <v xml:space="preserve">SERVICIOS DE CAPACITACION, ASESORIA, INFORMATICOS, ESTUDIO E </v>
          </cell>
        </row>
        <row r="98">
          <cell r="C98" t="str">
            <v>INVESTIGACION</v>
          </cell>
        </row>
        <row r="100">
          <cell r="C100">
            <v>3301</v>
          </cell>
          <cell r="D100" t="str">
            <v xml:space="preserve">Servicios de Asesoría </v>
          </cell>
        </row>
        <row r="101">
          <cell r="C101">
            <v>3302</v>
          </cell>
          <cell r="D101" t="str">
            <v>Capacitación Institucional</v>
          </cell>
        </row>
        <row r="102">
          <cell r="C102">
            <v>3303</v>
          </cell>
          <cell r="D102" t="str">
            <v>Estudios Diversos</v>
          </cell>
        </row>
        <row r="103">
          <cell r="C103">
            <v>3304</v>
          </cell>
          <cell r="D103" t="str">
            <v>Capacitación Especializada</v>
          </cell>
        </row>
        <row r="104">
          <cell r="C104" t="str">
            <v>SERVICIOS  COMERCIAL Y BANCARIO</v>
          </cell>
        </row>
        <row r="106">
          <cell r="C106">
            <v>3401</v>
          </cell>
          <cell r="D106" t="str">
            <v>Almacenaje, embalaje y envases</v>
          </cell>
        </row>
        <row r="107">
          <cell r="C107">
            <v>3402</v>
          </cell>
          <cell r="D107" t="str">
            <v>Fletes y maniobras</v>
          </cell>
        </row>
        <row r="108">
          <cell r="C108">
            <v>3403</v>
          </cell>
          <cell r="D108" t="str">
            <v>Servicios de Vigilancia</v>
          </cell>
        </row>
        <row r="109">
          <cell r="C109">
            <v>3404</v>
          </cell>
          <cell r="D109" t="str">
            <v>Servicios de lavandería, limpieza, higiene y fumigación</v>
          </cell>
        </row>
        <row r="110">
          <cell r="C110">
            <v>3405</v>
          </cell>
          <cell r="D110" t="str">
            <v>Seguros</v>
          </cell>
        </row>
        <row r="111">
          <cell r="C111">
            <v>3406</v>
          </cell>
          <cell r="D111" t="str">
            <v xml:space="preserve">Intereses, descuentos y otros servicios bancarios </v>
          </cell>
        </row>
        <row r="112">
          <cell r="C112">
            <v>3407</v>
          </cell>
          <cell r="D112" t="str">
            <v>Patentes, regalias y otros</v>
          </cell>
        </row>
        <row r="113">
          <cell r="C113">
            <v>3408</v>
          </cell>
          <cell r="D113" t="str">
            <v>Diferencias en cambios</v>
          </cell>
        </row>
        <row r="114">
          <cell r="C114">
            <v>3409</v>
          </cell>
          <cell r="D114" t="str">
            <v>Otros impuestos y derechos</v>
          </cell>
        </row>
        <row r="115">
          <cell r="C115">
            <v>3410</v>
          </cell>
          <cell r="D115" t="str">
            <v>Impuestos de importaciones</v>
          </cell>
        </row>
        <row r="116">
          <cell r="C116">
            <v>3411</v>
          </cell>
          <cell r="D116" t="str">
            <v>Impuestos de exportaciones</v>
          </cell>
        </row>
        <row r="117">
          <cell r="C117">
            <v>3412</v>
          </cell>
          <cell r="D117" t="str">
            <v>Comisiones por ventas</v>
          </cell>
        </row>
        <row r="119">
          <cell r="C119" t="str">
            <v>SERVICIOS DE MANTENIMIENTO, CONSERVACION E INSTALACION</v>
          </cell>
        </row>
        <row r="121">
          <cell r="C121">
            <v>3501</v>
          </cell>
          <cell r="D121" t="str">
            <v>Mantenimiento y conservación de mobiliario y equipo de oficina</v>
          </cell>
        </row>
        <row r="122">
          <cell r="C122">
            <v>3502</v>
          </cell>
          <cell r="D122" t="str">
            <v>Mantenimiento y conservación de equipo de cómputo</v>
          </cell>
        </row>
        <row r="123">
          <cell r="C123">
            <v>3503</v>
          </cell>
          <cell r="D123" t="str">
            <v>Mantenimiento y conservación de maquinaria y equipo de transporte</v>
          </cell>
        </row>
        <row r="124">
          <cell r="C124">
            <v>3504</v>
          </cell>
          <cell r="D124" t="str">
            <v>Mantenimiento y conservación de inmuebles e instalaciones fijas</v>
          </cell>
        </row>
        <row r="125">
          <cell r="C125">
            <v>3505</v>
          </cell>
          <cell r="D125" t="str">
            <v>Mantenimiento y conservacion de material y equipo de seguridad pública</v>
          </cell>
        </row>
        <row r="126">
          <cell r="C126">
            <v>3506</v>
          </cell>
          <cell r="D126" t="str">
            <v>Mantenimiento y conservación de maquinaria y equipo de trabajo específico</v>
          </cell>
        </row>
        <row r="128">
          <cell r="C128" t="str">
            <v>SERVICIOS DE DIFUSION E INFORMACION</v>
          </cell>
        </row>
        <row r="130">
          <cell r="C130">
            <v>3601</v>
          </cell>
          <cell r="D130" t="str">
            <v>Gastos de difusión, información y publicaciones oficiales</v>
          </cell>
        </row>
        <row r="131">
          <cell r="C131">
            <v>3602</v>
          </cell>
          <cell r="D131" t="str">
            <v>Impresiones de  papelería oficial</v>
          </cell>
        </row>
        <row r="132">
          <cell r="C132">
            <v>3603</v>
          </cell>
          <cell r="D132" t="str">
            <v>Espectáculos culturales</v>
          </cell>
        </row>
        <row r="133">
          <cell r="C133">
            <v>3604</v>
          </cell>
          <cell r="D133" t="str">
            <v>Servicio de telecomunicaciones</v>
          </cell>
        </row>
        <row r="136">
          <cell r="C136" t="str">
            <v>SERVICIOS DE TRASLADO E INSTALACION</v>
          </cell>
        </row>
        <row r="138">
          <cell r="C138">
            <v>3701</v>
          </cell>
          <cell r="D138" t="str">
            <v xml:space="preserve">Pasajes </v>
          </cell>
        </row>
        <row r="139">
          <cell r="C139">
            <v>3702</v>
          </cell>
          <cell r="D139" t="str">
            <v>Viáticos</v>
          </cell>
        </row>
        <row r="140">
          <cell r="C140">
            <v>3703</v>
          </cell>
          <cell r="D140" t="str">
            <v>Instalación de personal estatal</v>
          </cell>
        </row>
        <row r="141">
          <cell r="C141">
            <v>3704</v>
          </cell>
          <cell r="D141" t="str">
            <v>Traslado de personal</v>
          </cell>
        </row>
        <row r="143">
          <cell r="C143" t="str">
            <v>SERVICIOS OFICIALES</v>
          </cell>
        </row>
        <row r="145">
          <cell r="C145">
            <v>3801</v>
          </cell>
          <cell r="D145" t="str">
            <v>Gastos de ceremonial y de orden social</v>
          </cell>
        </row>
        <row r="146">
          <cell r="C146">
            <v>3802</v>
          </cell>
          <cell r="D146" t="str">
            <v>Congresos, convenciones y exposiciones</v>
          </cell>
        </row>
        <row r="147">
          <cell r="C147">
            <v>3803</v>
          </cell>
          <cell r="D147" t="str">
            <v>Gastos de representación</v>
          </cell>
        </row>
        <row r="150">
          <cell r="C150" t="str">
            <v>SERVICIOS DIVERSOS</v>
          </cell>
        </row>
        <row r="152">
          <cell r="C152">
            <v>3901</v>
          </cell>
          <cell r="D152" t="str">
            <v>Servicios asistenciales</v>
          </cell>
        </row>
        <row r="155">
          <cell r="C155" t="str">
            <v>TRANSFERENCIAS</v>
          </cell>
        </row>
        <row r="156">
          <cell r="C156" t="str">
            <v>EDUCACIONALES</v>
          </cell>
        </row>
        <row r="157">
          <cell r="C157">
            <v>4211</v>
          </cell>
          <cell r="D157" t="str">
            <v>Universidad de Guadalajara</v>
          </cell>
        </row>
        <row r="158">
          <cell r="C158">
            <v>4212</v>
          </cell>
          <cell r="D158" t="str">
            <v>Colegio de Estudios Científicos y Tecnológicos</v>
          </cell>
        </row>
        <row r="159">
          <cell r="C159">
            <v>4213</v>
          </cell>
          <cell r="D159" t="str">
            <v>Colegio de Bachilleres</v>
          </cell>
        </row>
        <row r="160">
          <cell r="C160">
            <v>4214</v>
          </cell>
          <cell r="D160" t="str">
            <v>Instituto de madera Celulosa y Papel</v>
          </cell>
        </row>
        <row r="161">
          <cell r="C161">
            <v>4215</v>
          </cell>
          <cell r="D161" t="str">
            <v>Consejo Estatal para el Fomento Deportivo y el apoyo a la Juventud</v>
          </cell>
        </row>
        <row r="162">
          <cell r="C162">
            <v>4216</v>
          </cell>
          <cell r="D162" t="str">
            <v>Instituto de formación para el trabajo</v>
          </cell>
        </row>
        <row r="163">
          <cell r="C163">
            <v>4217</v>
          </cell>
          <cell r="D163" t="str">
            <v>Comité Administrador del Programa Estatal de Construcción de Escuelas (C.A.P.E.C.E.)</v>
          </cell>
        </row>
        <row r="164">
          <cell r="C164">
            <v>4218</v>
          </cell>
          <cell r="D164" t="str">
            <v>Universidad Tecnológica</v>
          </cell>
        </row>
        <row r="165">
          <cell r="C165" t="str">
            <v>SUBVENCIONES</v>
          </cell>
        </row>
        <row r="166">
          <cell r="C166">
            <v>4301</v>
          </cell>
          <cell r="D166" t="str">
            <v>Pensiones</v>
          </cell>
        </row>
        <row r="167">
          <cell r="C167">
            <v>4302</v>
          </cell>
          <cell r="D167" t="str">
            <v>Funerales</v>
          </cell>
        </row>
        <row r="168">
          <cell r="C168">
            <v>4303</v>
          </cell>
          <cell r="D168" t="str">
            <v>Pagos de defunción</v>
          </cell>
        </row>
        <row r="169">
          <cell r="C169">
            <v>4304</v>
          </cell>
          <cell r="D169" t="str">
            <v>Becas</v>
          </cell>
        </row>
        <row r="170">
          <cell r="C170">
            <v>4305</v>
          </cell>
          <cell r="D170" t="str">
            <v>Ayudas culturales y sociales</v>
          </cell>
        </row>
        <row r="171">
          <cell r="C171">
            <v>4306</v>
          </cell>
          <cell r="D171" t="str">
            <v>Pre y premios</v>
          </cell>
        </row>
        <row r="172">
          <cell r="C172">
            <v>4307</v>
          </cell>
          <cell r="D172" t="str">
            <v>Ayuda a instituciones sin fines de lucro</v>
          </cell>
        </row>
        <row r="173">
          <cell r="C173">
            <v>4308</v>
          </cell>
          <cell r="D173" t="str">
            <v>Ayudas al subsistema transferido integrado</v>
          </cell>
        </row>
        <row r="176">
          <cell r="C176" t="str">
            <v>PARTICIPACIONES</v>
          </cell>
        </row>
        <row r="178">
          <cell r="C178">
            <v>4301</v>
          </cell>
          <cell r="D178" t="str">
            <v>Participaciones a Municipios por Ingresos Estatales</v>
          </cell>
        </row>
        <row r="179">
          <cell r="C179">
            <v>4302</v>
          </cell>
          <cell r="D179" t="str">
            <v>Participaciones a Municipios por Ingresos Federales</v>
          </cell>
        </row>
        <row r="180">
          <cell r="C180" t="str">
            <v>SUBSIDIOS A GASTO CORRIENTE</v>
          </cell>
        </row>
        <row r="182">
          <cell r="C182">
            <v>4401</v>
          </cell>
          <cell r="D182" t="str">
            <v>Subsidios a la agricultura</v>
          </cell>
        </row>
        <row r="183">
          <cell r="C183">
            <v>4402</v>
          </cell>
          <cell r="D183" t="str">
            <v>Subsidios a la industria</v>
          </cell>
        </row>
        <row r="184">
          <cell r="C184">
            <v>4403</v>
          </cell>
          <cell r="D184" t="str">
            <v>Subsidios al comercio y otros servicios</v>
          </cell>
        </row>
        <row r="185">
          <cell r="C185">
            <v>4404</v>
          </cell>
          <cell r="D185" t="str">
            <v>Subsidios a fideicomisos agrícolas</v>
          </cell>
        </row>
        <row r="186">
          <cell r="C186">
            <v>4405</v>
          </cell>
          <cell r="D186" t="str">
            <v>Subsidios a fideicomisos industriales</v>
          </cell>
        </row>
        <row r="187">
          <cell r="C187">
            <v>4406</v>
          </cell>
          <cell r="D187" t="str">
            <v>Subsidios a fideicomisos dedicados al comercio y otros servicios</v>
          </cell>
        </row>
        <row r="188">
          <cell r="C188">
            <v>4407</v>
          </cell>
          <cell r="D188" t="str">
            <v>Subsidios a municipios</v>
          </cell>
        </row>
        <row r="189">
          <cell r="C189">
            <v>4408</v>
          </cell>
          <cell r="D189" t="str">
            <v>Subsidios a organismos y empresas públicas</v>
          </cell>
        </row>
        <row r="190">
          <cell r="C190">
            <v>4409</v>
          </cell>
          <cell r="D190" t="str">
            <v>Subsidios a instituciones privadas sin fines de lucro</v>
          </cell>
        </row>
        <row r="191">
          <cell r="C191">
            <v>4410</v>
          </cell>
          <cell r="D191" t="str">
            <v>Subsidios a  partidos políticos</v>
          </cell>
        </row>
        <row r="192">
          <cell r="C192">
            <v>4411</v>
          </cell>
          <cell r="D192" t="str">
            <v>Subsidios a  promociones diversas</v>
          </cell>
        </row>
        <row r="196">
          <cell r="C196" t="str">
            <v>MOBILIARIO Y EQUIPO DE ADMINISTRACION</v>
          </cell>
        </row>
        <row r="198">
          <cell r="C198">
            <v>5101</v>
          </cell>
          <cell r="D198" t="str">
            <v>Mobiliario</v>
          </cell>
        </row>
        <row r="199">
          <cell r="C199">
            <v>5102</v>
          </cell>
          <cell r="D199" t="str">
            <v>Equipo de administración</v>
          </cell>
        </row>
        <row r="200">
          <cell r="C200">
            <v>5103</v>
          </cell>
          <cell r="D200" t="str">
            <v>Equipo educacional y recreativo</v>
          </cell>
        </row>
        <row r="201">
          <cell r="C201">
            <v>5104</v>
          </cell>
          <cell r="D201" t="str">
            <v>Bienes artísticos y culturales</v>
          </cell>
        </row>
        <row r="202">
          <cell r="C202">
            <v>5105</v>
          </cell>
          <cell r="D202" t="str">
            <v>Adjudicaciones, expropiaciones e indemnizaciones de bienes muebles</v>
          </cell>
        </row>
        <row r="205">
          <cell r="C205" t="str">
            <v xml:space="preserve">MAQUINARIA Y EQUIPO AGROPECUARIO, INDUSTRIAL DE </v>
          </cell>
        </row>
        <row r="206">
          <cell r="C206" t="str">
            <v>COMUNICACION Y VIALIDAD</v>
          </cell>
        </row>
        <row r="208">
          <cell r="C208">
            <v>5201</v>
          </cell>
          <cell r="D208" t="str">
            <v>Maquinaria y equipo agropecuario</v>
          </cell>
        </row>
        <row r="209">
          <cell r="C209">
            <v>5202</v>
          </cell>
          <cell r="D209" t="str">
            <v>Maquinaria y equipo industrial</v>
          </cell>
        </row>
        <row r="210">
          <cell r="C210">
            <v>5203</v>
          </cell>
          <cell r="D210" t="str">
            <v>Maquinaria y equipo de construcción</v>
          </cell>
        </row>
        <row r="211">
          <cell r="C211">
            <v>5204</v>
          </cell>
          <cell r="D211" t="str">
            <v>Equipos de telefonía y telecomunicaciones</v>
          </cell>
        </row>
        <row r="212">
          <cell r="C212">
            <v>5205</v>
          </cell>
          <cell r="D212" t="str">
            <v>Maquinaria y equipo electrónico</v>
          </cell>
        </row>
        <row r="213">
          <cell r="C213">
            <v>5206</v>
          </cell>
          <cell r="D213" t="str">
            <v>Equipo de computación electrónico</v>
          </cell>
        </row>
        <row r="214">
          <cell r="C214">
            <v>5207</v>
          </cell>
          <cell r="D214" t="str">
            <v>Maquinaria y equipo diverso</v>
          </cell>
        </row>
        <row r="215">
          <cell r="C215">
            <v>5208</v>
          </cell>
          <cell r="D215" t="str">
            <v>Equipo para semaforización</v>
          </cell>
        </row>
        <row r="217">
          <cell r="C217" t="str">
            <v>VEHICULOS Y EQUIPO DE TRANSPORTE</v>
          </cell>
        </row>
        <row r="219">
          <cell r="C219">
            <v>5301</v>
          </cell>
          <cell r="D219" t="str">
            <v>Vehículos y equipo terrestre</v>
          </cell>
        </row>
        <row r="220">
          <cell r="C220">
            <v>5302</v>
          </cell>
          <cell r="D220" t="str">
            <v>Vehículos y equipo  marítimo, lacustre y pluvial</v>
          </cell>
        </row>
        <row r="221">
          <cell r="C221">
            <v>5303</v>
          </cell>
          <cell r="D221" t="str">
            <v>Vehículos y equipo de transporte aéreo</v>
          </cell>
        </row>
        <row r="222">
          <cell r="C222">
            <v>5304</v>
          </cell>
          <cell r="D222" t="str">
            <v>Vehículos y equipo auxiliar de transporte</v>
          </cell>
        </row>
        <row r="224">
          <cell r="C224" t="str">
            <v>EQUIPO E INSTRUMENTAL MEDICO</v>
          </cell>
        </row>
        <row r="226">
          <cell r="C226">
            <v>5401</v>
          </cell>
          <cell r="D226" t="str">
            <v>Equipo médico</v>
          </cell>
        </row>
        <row r="227">
          <cell r="C227">
            <v>5402</v>
          </cell>
          <cell r="D227" t="str">
            <v>Instrumental médico</v>
          </cell>
        </row>
        <row r="229">
          <cell r="C229" t="str">
            <v>HERRAMIENTAS Y REFACCIONES</v>
          </cell>
        </row>
        <row r="231">
          <cell r="C231">
            <v>5501</v>
          </cell>
          <cell r="D231" t="str">
            <v>Herramientas y máquinas-herramientas</v>
          </cell>
        </row>
        <row r="232">
          <cell r="C232">
            <v>5502</v>
          </cell>
          <cell r="D232" t="str">
            <v>Refacciones y accesorios mayores</v>
          </cell>
        </row>
        <row r="234">
          <cell r="C234" t="str">
            <v>ANIMALES DE TRABAJO Y REPRODUCCION</v>
          </cell>
        </row>
        <row r="236">
          <cell r="C236">
            <v>5601</v>
          </cell>
          <cell r="D236" t="str">
            <v>Animales de trabajo</v>
          </cell>
        </row>
        <row r="237">
          <cell r="C237">
            <v>5602</v>
          </cell>
          <cell r="D237" t="str">
            <v>Animales de  reproducción</v>
          </cell>
        </row>
        <row r="239">
          <cell r="C239" t="str">
            <v>BIENES INMUEBLES</v>
          </cell>
        </row>
        <row r="241">
          <cell r="C241">
            <v>5701</v>
          </cell>
          <cell r="D241" t="str">
            <v>Edificios y locales</v>
          </cell>
        </row>
        <row r="242">
          <cell r="C242">
            <v>5702</v>
          </cell>
          <cell r="D242" t="str">
            <v>Terrenos</v>
          </cell>
        </row>
        <row r="243">
          <cell r="C243">
            <v>5703</v>
          </cell>
          <cell r="D243" t="str">
            <v>Adjudicaciones, expropiaciones e indemnizaciones de</v>
          </cell>
        </row>
        <row r="244">
          <cell r="D244" t="str">
            <v>inmuebles</v>
          </cell>
        </row>
        <row r="247">
          <cell r="C247" t="str">
            <v>EQUIPO DE SEGURIDAD PUBLICA</v>
          </cell>
        </row>
        <row r="249">
          <cell r="C249">
            <v>5801</v>
          </cell>
          <cell r="D249" t="str">
            <v>Equipo de seguridad pública</v>
          </cell>
        </row>
        <row r="250">
          <cell r="C250">
            <v>5802</v>
          </cell>
          <cell r="D250" t="str">
            <v>Complementarias</v>
          </cell>
        </row>
        <row r="252">
          <cell r="C252" t="str">
            <v>DIVERSOS</v>
          </cell>
        </row>
        <row r="254">
          <cell r="C254">
            <v>5902</v>
          </cell>
          <cell r="D254" t="str">
            <v>Equipamiento (programa de reforma electoral)</v>
          </cell>
        </row>
        <row r="258">
          <cell r="C258" t="str">
            <v>EROGACIONES CONTINGENTES</v>
          </cell>
        </row>
        <row r="260">
          <cell r="C260" t="str">
            <v>EROGACIONES ESPECIALES</v>
          </cell>
        </row>
        <row r="262">
          <cell r="C262">
            <v>8201</v>
          </cell>
          <cell r="D262" t="str">
            <v>Erogaciones complementaria</v>
          </cell>
        </row>
        <row r="263">
          <cell r="C263">
            <v>8202</v>
          </cell>
          <cell r="D263" t="str">
            <v>Erogaciones imprevistas</v>
          </cell>
        </row>
        <row r="264">
          <cell r="C264">
            <v>8203</v>
          </cell>
          <cell r="D264" t="str">
            <v>Erogaciones extraordinarias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x CG Y PG "/>
      <sheetName val="02.- BD Av x Cve JUN al 02-Jul"/>
      <sheetName val="Hoja1"/>
      <sheetName val="ESTADISTICAS JUN OK"/>
      <sheetName val="ESTADISTICAS SEFIN JUN OK"/>
    </sheetNames>
    <sheetDataSet>
      <sheetData sheetId="0">
        <row r="7">
          <cell r="A7" t="str">
            <v>PROG GOB</v>
          </cell>
          <cell r="B7" t="str">
            <v>COMP GOB</v>
          </cell>
          <cell r="C7" t="str">
            <v>nombre</v>
          </cell>
          <cell r="D7" t="str">
            <v>sumaprograma</v>
          </cell>
        </row>
        <row r="8">
          <cell r="A8">
            <v>1</v>
          </cell>
          <cell r="B8" t="str">
            <v xml:space="preserve">05        </v>
          </cell>
          <cell r="C8" t="str">
            <v>Legislativo</v>
          </cell>
          <cell r="D8">
            <v>418545400</v>
          </cell>
        </row>
        <row r="9">
          <cell r="A9">
            <v>2</v>
          </cell>
          <cell r="B9" t="str">
            <v xml:space="preserve">05        </v>
          </cell>
          <cell r="C9" t="str">
            <v>Poder Judicial</v>
          </cell>
          <cell r="D9">
            <v>629403500</v>
          </cell>
        </row>
        <row r="10">
          <cell r="A10">
            <v>3</v>
          </cell>
          <cell r="B10" t="str">
            <v xml:space="preserve">05        </v>
          </cell>
          <cell r="C10" t="str">
            <v>Justicia Electoral</v>
          </cell>
          <cell r="D10">
            <v>21458500</v>
          </cell>
        </row>
        <row r="11">
          <cell r="A11">
            <v>4</v>
          </cell>
          <cell r="B11" t="str">
            <v xml:space="preserve">05        </v>
          </cell>
          <cell r="C11" t="str">
            <v>Tribunal Administrativo</v>
          </cell>
          <cell r="D11">
            <v>40138900</v>
          </cell>
        </row>
        <row r="12">
          <cell r="A12">
            <v>5</v>
          </cell>
          <cell r="B12" t="str">
            <v xml:space="preserve">04        </v>
          </cell>
          <cell r="C12" t="str">
            <v>Procuración e Impartición de Justicia Eficiente, Rápida y Honesta</v>
          </cell>
          <cell r="D12">
            <v>890501638</v>
          </cell>
        </row>
        <row r="13">
          <cell r="A13">
            <v>6</v>
          </cell>
          <cell r="B13" t="str">
            <v xml:space="preserve">04        </v>
          </cell>
          <cell r="C13" t="str">
            <v>Derechos Humanos</v>
          </cell>
          <cell r="D13">
            <v>50610100</v>
          </cell>
        </row>
        <row r="14">
          <cell r="A14">
            <v>7</v>
          </cell>
          <cell r="B14" t="str">
            <v xml:space="preserve">04        </v>
          </cell>
          <cell r="C14" t="str">
            <v>Seguridad Pública</v>
          </cell>
          <cell r="D14">
            <v>1688228498</v>
          </cell>
        </row>
        <row r="15">
          <cell r="A15">
            <v>8</v>
          </cell>
          <cell r="B15" t="str">
            <v xml:space="preserve">04        </v>
          </cell>
          <cell r="C15" t="str">
            <v>Protección Civil</v>
          </cell>
          <cell r="D15">
            <v>120366672</v>
          </cell>
        </row>
        <row r="16">
          <cell r="A16">
            <v>9</v>
          </cell>
          <cell r="B16" t="str">
            <v xml:space="preserve">02        </v>
          </cell>
          <cell r="C16" t="str">
            <v>Impulso a la Dinámica Económica</v>
          </cell>
          <cell r="D16">
            <v>129482822</v>
          </cell>
        </row>
        <row r="17">
          <cell r="A17">
            <v>10</v>
          </cell>
          <cell r="B17" t="str">
            <v xml:space="preserve">02        </v>
          </cell>
          <cell r="C17" t="str">
            <v>Promoción Internacional de Jalisco</v>
          </cell>
          <cell r="D17">
            <v>36617917</v>
          </cell>
        </row>
        <row r="18">
          <cell r="A18">
            <v>11</v>
          </cell>
          <cell r="B18" t="str">
            <v xml:space="preserve">02        </v>
          </cell>
          <cell r="C18" t="str">
            <v>Impulso al Turismo de Jalisco</v>
          </cell>
          <cell r="D18">
            <v>61072919</v>
          </cell>
        </row>
        <row r="19">
          <cell r="A19">
            <v>12</v>
          </cell>
          <cell r="B19" t="str">
            <v xml:space="preserve">02        </v>
          </cell>
          <cell r="C19" t="str">
            <v>Visión de Futuro en el Campo</v>
          </cell>
          <cell r="D19">
            <v>536387884</v>
          </cell>
        </row>
        <row r="20">
          <cell r="A20">
            <v>13</v>
          </cell>
          <cell r="B20" t="str">
            <v xml:space="preserve">03        </v>
          </cell>
          <cell r="C20" t="str">
            <v>Abastecimiento y Saneamiento de Agua para la Zona Conurbada de Guadalajara</v>
          </cell>
          <cell r="D20">
            <v>3443901894</v>
          </cell>
        </row>
        <row r="21">
          <cell r="A21">
            <v>14</v>
          </cell>
          <cell r="B21" t="str">
            <v xml:space="preserve">01        </v>
          </cell>
          <cell r="C21" t="str">
            <v>Promoción Integral de la Salud</v>
          </cell>
          <cell r="D21">
            <v>4015953400</v>
          </cell>
        </row>
        <row r="22">
          <cell r="A22">
            <v>15</v>
          </cell>
          <cell r="B22" t="str">
            <v xml:space="preserve">01        </v>
          </cell>
          <cell r="C22" t="str">
            <v>Desarrollo Socioeconómico de Personas en Condiciones de Pobreza y Vulnerabilidad</v>
          </cell>
          <cell r="D22">
            <v>882221993</v>
          </cell>
        </row>
        <row r="23">
          <cell r="A23">
            <v>16</v>
          </cell>
          <cell r="B23" t="str">
            <v xml:space="preserve">01        </v>
          </cell>
          <cell r="C23" t="str">
            <v>Administración y Mejoramiento de la Educación Básica</v>
          </cell>
          <cell r="D23">
            <v>14937903729.450001</v>
          </cell>
        </row>
        <row r="24">
          <cell r="A24">
            <v>17</v>
          </cell>
          <cell r="B24" t="str">
            <v xml:space="preserve">02        </v>
          </cell>
          <cell r="C24" t="str">
            <v>Administración y Mejoramiento de la Educación Media Superior</v>
          </cell>
          <cell r="D24">
            <v>2948851303</v>
          </cell>
        </row>
        <row r="25">
          <cell r="A25">
            <v>18</v>
          </cell>
          <cell r="B25" t="str">
            <v xml:space="preserve">02        </v>
          </cell>
          <cell r="C25" t="str">
            <v>Administración y Mejoramiento de la Educación Superior</v>
          </cell>
          <cell r="D25">
            <v>2226606611</v>
          </cell>
        </row>
        <row r="26">
          <cell r="A26">
            <v>19</v>
          </cell>
          <cell r="B26" t="str">
            <v xml:space="preserve">01        </v>
          </cell>
          <cell r="C26" t="str">
            <v>Gestión del Sistema Educativo Estatal</v>
          </cell>
          <cell r="D26">
            <v>535463631.55000001</v>
          </cell>
        </row>
        <row r="27">
          <cell r="A27">
            <v>20</v>
          </cell>
          <cell r="B27" t="str">
            <v xml:space="preserve">01        </v>
          </cell>
          <cell r="C27" t="str">
            <v>Promoción Cultural y Artística</v>
          </cell>
          <cell r="D27">
            <v>315719200</v>
          </cell>
        </row>
        <row r="28">
          <cell r="A28">
            <v>21</v>
          </cell>
          <cell r="B28" t="str">
            <v xml:space="preserve">01        </v>
          </cell>
          <cell r="C28" t="str">
            <v>Fomento al Deporte</v>
          </cell>
          <cell r="D28">
            <v>464501525</v>
          </cell>
        </row>
        <row r="29">
          <cell r="A29">
            <v>22</v>
          </cell>
          <cell r="B29" t="str">
            <v xml:space="preserve">02        </v>
          </cell>
          <cell r="C29" t="str">
            <v>Desarrollo de la Ciencia y Tecnología</v>
          </cell>
          <cell r="D29">
            <v>25147200</v>
          </cell>
        </row>
        <row r="30">
          <cell r="A30">
            <v>23</v>
          </cell>
          <cell r="B30" t="str">
            <v xml:space="preserve">05        </v>
          </cell>
          <cell r="C30" t="str">
            <v>Administración al Servicio de la Ciudadanía</v>
          </cell>
          <cell r="D30">
            <v>421306737</v>
          </cell>
        </row>
        <row r="31">
          <cell r="A31">
            <v>24</v>
          </cell>
          <cell r="B31" t="str">
            <v xml:space="preserve">05        </v>
          </cell>
          <cell r="C31" t="str">
            <v>Conducción de las Políticas Generales de Gobierno</v>
          </cell>
          <cell r="D31">
            <v>165150060</v>
          </cell>
        </row>
        <row r="32">
          <cell r="A32">
            <v>25</v>
          </cell>
          <cell r="B32" t="str">
            <v xml:space="preserve">05        </v>
          </cell>
          <cell r="C32" t="str">
            <v>Protección Jurídica de Los Ciudadanos y sus Bienes</v>
          </cell>
          <cell r="D32">
            <v>120237243</v>
          </cell>
        </row>
        <row r="33">
          <cell r="A33">
            <v>26</v>
          </cell>
          <cell r="B33" t="str">
            <v xml:space="preserve">05        </v>
          </cell>
          <cell r="C33" t="str">
            <v>Impulso al Desarrollo Democrático del Estado</v>
          </cell>
          <cell r="D33">
            <v>77428861</v>
          </cell>
        </row>
        <row r="34">
          <cell r="A34">
            <v>27</v>
          </cell>
          <cell r="B34" t="str">
            <v xml:space="preserve">05        </v>
          </cell>
          <cell r="C34" t="str">
            <v>Comunicación Pública e Información de los Actos de Gobierno</v>
          </cell>
          <cell r="D34">
            <v>142443822</v>
          </cell>
        </row>
        <row r="35">
          <cell r="A35">
            <v>28</v>
          </cell>
          <cell r="B35" t="str">
            <v xml:space="preserve">05        </v>
          </cell>
          <cell r="C35" t="str">
            <v>Control y Evaluación de la Gestión Pública</v>
          </cell>
          <cell r="D35">
            <v>80356693</v>
          </cell>
        </row>
        <row r="36">
          <cell r="A36">
            <v>29</v>
          </cell>
          <cell r="B36" t="str">
            <v xml:space="preserve">03        </v>
          </cell>
          <cell r="C36" t="str">
            <v>Fortalecimiento del Sistema Integral de Planeación del Estado</v>
          </cell>
          <cell r="D36">
            <v>55741364</v>
          </cell>
        </row>
        <row r="37">
          <cell r="A37">
            <v>30</v>
          </cell>
          <cell r="B37" t="str">
            <v xml:space="preserve">03        </v>
          </cell>
          <cell r="C37" t="str">
            <v>Fortalecimiento del Federalismo y la Hacienda Municipal</v>
          </cell>
          <cell r="D37">
            <v>9215197100</v>
          </cell>
        </row>
        <row r="38">
          <cell r="A38">
            <v>31</v>
          </cell>
          <cell r="B38" t="str">
            <v xml:space="preserve">03        </v>
          </cell>
          <cell r="C38" t="str">
            <v>Fomento al Desarrollo Regional</v>
          </cell>
          <cell r="D38">
            <v>1515732417</v>
          </cell>
        </row>
        <row r="39">
          <cell r="A39">
            <v>32</v>
          </cell>
          <cell r="B39" t="str">
            <v xml:space="preserve">03        </v>
          </cell>
          <cell r="C39" t="str">
            <v>Coordinación Metropolitana</v>
          </cell>
          <cell r="D39">
            <v>227357879</v>
          </cell>
        </row>
        <row r="40">
          <cell r="A40">
            <v>33</v>
          </cell>
          <cell r="B40" t="str">
            <v xml:space="preserve">03        </v>
          </cell>
          <cell r="C40" t="str">
            <v>Promoción del Desarrollo Urbano Sustentable</v>
          </cell>
          <cell r="D40">
            <v>137817539</v>
          </cell>
        </row>
        <row r="41">
          <cell r="A41">
            <v>34</v>
          </cell>
          <cell r="B41" t="str">
            <v xml:space="preserve">01        </v>
          </cell>
          <cell r="C41" t="str">
            <v>Fomento a la Vivienda</v>
          </cell>
          <cell r="D41">
            <v>30000000</v>
          </cell>
        </row>
        <row r="42">
          <cell r="A42">
            <v>35</v>
          </cell>
          <cell r="B42" t="str">
            <v xml:space="preserve">03        </v>
          </cell>
          <cell r="C42" t="str">
            <v>Agua Limpia para Jalisco</v>
          </cell>
          <cell r="D42">
            <v>128767570</v>
          </cell>
        </row>
        <row r="43">
          <cell r="A43">
            <v>36</v>
          </cell>
          <cell r="B43" t="str">
            <v xml:space="preserve">03        </v>
          </cell>
          <cell r="C43" t="str">
            <v>Protección al Medio Ambiente y Sustentabilidad</v>
          </cell>
          <cell r="D43">
            <v>159720110</v>
          </cell>
        </row>
        <row r="44">
          <cell r="A44">
            <v>37</v>
          </cell>
          <cell r="B44" t="str">
            <v xml:space="preserve">03        </v>
          </cell>
          <cell r="C44" t="str">
            <v>Modernización de las Comunicaciones y el Transporte</v>
          </cell>
          <cell r="D44">
            <v>1442570482</v>
          </cell>
        </row>
        <row r="45">
          <cell r="A45">
            <v>38</v>
          </cell>
          <cell r="B45" t="str">
            <v xml:space="preserve">05        </v>
          </cell>
          <cell r="C45" t="str">
            <v>Gestión y Fortalecimiento de la Hacienda Pública Estatal</v>
          </cell>
          <cell r="D45">
            <v>386988780</v>
          </cell>
        </row>
        <row r="46">
          <cell r="A46">
            <v>39</v>
          </cell>
          <cell r="B46" t="str">
            <v xml:space="preserve">05        </v>
          </cell>
          <cell r="C46" t="str">
            <v>Financiamiento para el Desarrollo</v>
          </cell>
          <cell r="D46">
            <v>1207208106</v>
          </cell>
        </row>
      </sheetData>
      <sheetData sheetId="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x CG Y PG "/>
      <sheetName val="Reporte de Asignacionxmulti (2)"/>
      <sheetName val="Reporte de Asignacionxmultiples"/>
      <sheetName val="Hoja1"/>
      <sheetName val="Hoja1 (2)"/>
    </sheetNames>
    <sheetDataSet>
      <sheetData sheetId="0">
        <row r="7">
          <cell r="A7" t="str">
            <v>PROG GOB</v>
          </cell>
          <cell r="B7" t="str">
            <v>COMP GOB</v>
          </cell>
          <cell r="C7" t="str">
            <v>nombre</v>
          </cell>
          <cell r="D7" t="str">
            <v>sumaprograma</v>
          </cell>
        </row>
        <row r="8">
          <cell r="A8">
            <v>1</v>
          </cell>
          <cell r="B8" t="str">
            <v xml:space="preserve">05        </v>
          </cell>
          <cell r="C8" t="str">
            <v>Legislativo</v>
          </cell>
          <cell r="D8">
            <v>418545400</v>
          </cell>
        </row>
        <row r="9">
          <cell r="A9">
            <v>2</v>
          </cell>
          <cell r="B9" t="str">
            <v xml:space="preserve">05        </v>
          </cell>
          <cell r="C9" t="str">
            <v>Poder Judicial</v>
          </cell>
          <cell r="D9">
            <v>629403500</v>
          </cell>
        </row>
        <row r="10">
          <cell r="A10">
            <v>3</v>
          </cell>
          <cell r="B10" t="str">
            <v xml:space="preserve">05        </v>
          </cell>
          <cell r="C10" t="str">
            <v>Justicia Electoral</v>
          </cell>
          <cell r="D10">
            <v>21458500</v>
          </cell>
        </row>
        <row r="11">
          <cell r="A11">
            <v>4</v>
          </cell>
          <cell r="B11" t="str">
            <v xml:space="preserve">05        </v>
          </cell>
          <cell r="C11" t="str">
            <v>Tribunal Administrativo</v>
          </cell>
          <cell r="D11">
            <v>40138900</v>
          </cell>
        </row>
        <row r="12">
          <cell r="A12">
            <v>5</v>
          </cell>
          <cell r="B12" t="str">
            <v xml:space="preserve">04        </v>
          </cell>
          <cell r="C12" t="str">
            <v>Procuración e Impartición de Justicia Eficiente, Rápida y Honesta</v>
          </cell>
          <cell r="D12">
            <v>890501638</v>
          </cell>
        </row>
        <row r="13">
          <cell r="A13">
            <v>6</v>
          </cell>
          <cell r="B13" t="str">
            <v xml:space="preserve">04        </v>
          </cell>
          <cell r="C13" t="str">
            <v>Derechos Humanos</v>
          </cell>
          <cell r="D13">
            <v>50610100</v>
          </cell>
        </row>
        <row r="14">
          <cell r="A14">
            <v>7</v>
          </cell>
          <cell r="B14" t="str">
            <v xml:space="preserve">04        </v>
          </cell>
          <cell r="C14" t="str">
            <v>Seguridad Pública</v>
          </cell>
          <cell r="D14">
            <v>1688228498</v>
          </cell>
        </row>
        <row r="15">
          <cell r="A15">
            <v>8</v>
          </cell>
          <cell r="B15" t="str">
            <v xml:space="preserve">04        </v>
          </cell>
          <cell r="C15" t="str">
            <v>Protección Civil</v>
          </cell>
          <cell r="D15">
            <v>120366672</v>
          </cell>
        </row>
        <row r="16">
          <cell r="A16">
            <v>9</v>
          </cell>
          <cell r="B16" t="str">
            <v xml:space="preserve">02        </v>
          </cell>
          <cell r="C16" t="str">
            <v>Impulso a la Dinámica Económica</v>
          </cell>
          <cell r="D16">
            <v>129482822</v>
          </cell>
        </row>
        <row r="17">
          <cell r="A17">
            <v>10</v>
          </cell>
          <cell r="B17" t="str">
            <v xml:space="preserve">02        </v>
          </cell>
          <cell r="C17" t="str">
            <v>Promoción Internacional de Jalisco</v>
          </cell>
          <cell r="D17">
            <v>36617917</v>
          </cell>
        </row>
        <row r="18">
          <cell r="A18">
            <v>11</v>
          </cell>
          <cell r="B18" t="str">
            <v xml:space="preserve">02        </v>
          </cell>
          <cell r="C18" t="str">
            <v>Impulso al Turismo de Jalisco</v>
          </cell>
          <cell r="D18">
            <v>61072919</v>
          </cell>
        </row>
        <row r="19">
          <cell r="A19">
            <v>12</v>
          </cell>
          <cell r="B19" t="str">
            <v xml:space="preserve">02        </v>
          </cell>
          <cell r="C19" t="str">
            <v>Visión de Futuro en el Campo</v>
          </cell>
          <cell r="D19">
            <v>536387884</v>
          </cell>
        </row>
        <row r="20">
          <cell r="A20">
            <v>13</v>
          </cell>
          <cell r="B20" t="str">
            <v xml:space="preserve">03        </v>
          </cell>
          <cell r="C20" t="str">
            <v>Abastecimiento y Saneamiento de Agua para la Zona Conurbada de Guadalajara</v>
          </cell>
          <cell r="D20">
            <v>3443901894</v>
          </cell>
        </row>
        <row r="21">
          <cell r="A21">
            <v>14</v>
          </cell>
          <cell r="B21" t="str">
            <v xml:space="preserve">01        </v>
          </cell>
          <cell r="C21" t="str">
            <v>Promoción Integral de la Salud</v>
          </cell>
          <cell r="D21">
            <v>4015953400</v>
          </cell>
        </row>
        <row r="22">
          <cell r="A22">
            <v>15</v>
          </cell>
          <cell r="B22" t="str">
            <v xml:space="preserve">01        </v>
          </cell>
          <cell r="C22" t="str">
            <v>Desarrollo Socioeconómico de Personas en Condiciones de Pobreza y Vulnerabilidad</v>
          </cell>
          <cell r="D22">
            <v>882221993</v>
          </cell>
        </row>
        <row r="23">
          <cell r="A23">
            <v>16</v>
          </cell>
          <cell r="B23" t="str">
            <v xml:space="preserve">01        </v>
          </cell>
          <cell r="C23" t="str">
            <v>Administración y Mejoramiento de la Educación Básica</v>
          </cell>
          <cell r="D23">
            <v>14937903729.450001</v>
          </cell>
        </row>
        <row r="24">
          <cell r="A24">
            <v>17</v>
          </cell>
          <cell r="B24" t="str">
            <v xml:space="preserve">02        </v>
          </cell>
          <cell r="C24" t="str">
            <v>Administración y Mejoramiento de la Educación Media Superior</v>
          </cell>
          <cell r="D24">
            <v>2948851303</v>
          </cell>
        </row>
        <row r="25">
          <cell r="A25">
            <v>18</v>
          </cell>
          <cell r="B25" t="str">
            <v xml:space="preserve">02        </v>
          </cell>
          <cell r="C25" t="str">
            <v>Administración y Mejoramiento de la Educación Superior</v>
          </cell>
          <cell r="D25">
            <v>2226606611</v>
          </cell>
        </row>
        <row r="26">
          <cell r="A26">
            <v>19</v>
          </cell>
          <cell r="B26" t="str">
            <v xml:space="preserve">01        </v>
          </cell>
          <cell r="C26" t="str">
            <v>Gestión del Sistema Educativo Estatal</v>
          </cell>
          <cell r="D26">
            <v>535463631.55000001</v>
          </cell>
        </row>
        <row r="27">
          <cell r="A27">
            <v>20</v>
          </cell>
          <cell r="B27" t="str">
            <v xml:space="preserve">01        </v>
          </cell>
          <cell r="C27" t="str">
            <v>Promoción Cultural y Artística</v>
          </cell>
          <cell r="D27">
            <v>315719200</v>
          </cell>
        </row>
        <row r="28">
          <cell r="A28">
            <v>21</v>
          </cell>
          <cell r="B28" t="str">
            <v xml:space="preserve">01        </v>
          </cell>
          <cell r="C28" t="str">
            <v>Fomento al Deporte</v>
          </cell>
          <cell r="D28">
            <v>464501525</v>
          </cell>
        </row>
        <row r="29">
          <cell r="A29">
            <v>22</v>
          </cell>
          <cell r="B29" t="str">
            <v xml:space="preserve">02        </v>
          </cell>
          <cell r="C29" t="str">
            <v>Desarrollo de la Ciencia y Tecnología</v>
          </cell>
          <cell r="D29">
            <v>25147200</v>
          </cell>
        </row>
        <row r="30">
          <cell r="A30">
            <v>23</v>
          </cell>
          <cell r="B30" t="str">
            <v xml:space="preserve">05        </v>
          </cell>
          <cell r="C30" t="str">
            <v>Administración al Servicio de la Ciudadanía</v>
          </cell>
          <cell r="D30">
            <v>421306737</v>
          </cell>
        </row>
        <row r="31">
          <cell r="A31">
            <v>24</v>
          </cell>
          <cell r="B31" t="str">
            <v xml:space="preserve">05        </v>
          </cell>
          <cell r="C31" t="str">
            <v>Conducción de las Políticas Generales de Gobierno</v>
          </cell>
          <cell r="D31">
            <v>165150060</v>
          </cell>
        </row>
        <row r="32">
          <cell r="A32">
            <v>25</v>
          </cell>
          <cell r="B32" t="str">
            <v xml:space="preserve">05        </v>
          </cell>
          <cell r="C32" t="str">
            <v>Protección Jurídica de Los Ciudadanos y sus Bienes</v>
          </cell>
          <cell r="D32">
            <v>120237243</v>
          </cell>
        </row>
        <row r="33">
          <cell r="A33">
            <v>26</v>
          </cell>
          <cell r="B33" t="str">
            <v xml:space="preserve">05        </v>
          </cell>
          <cell r="C33" t="str">
            <v>Impulso al Desarrollo Democrático del Estado</v>
          </cell>
          <cell r="D33">
            <v>77428861</v>
          </cell>
        </row>
        <row r="34">
          <cell r="A34">
            <v>27</v>
          </cell>
          <cell r="B34" t="str">
            <v xml:space="preserve">05        </v>
          </cell>
          <cell r="C34" t="str">
            <v>Comunicación Pública e Información de los Actos de Gobierno</v>
          </cell>
          <cell r="D34">
            <v>142443822</v>
          </cell>
        </row>
        <row r="35">
          <cell r="A35">
            <v>28</v>
          </cell>
          <cell r="B35" t="str">
            <v xml:space="preserve">05        </v>
          </cell>
          <cell r="C35" t="str">
            <v>Control y Evaluación de la Gestión Pública</v>
          </cell>
          <cell r="D35">
            <v>80356693</v>
          </cell>
        </row>
        <row r="36">
          <cell r="A36">
            <v>29</v>
          </cell>
          <cell r="B36" t="str">
            <v xml:space="preserve">03        </v>
          </cell>
          <cell r="C36" t="str">
            <v>Fortalecimiento del Sistema Integral de Planeación del Estado</v>
          </cell>
          <cell r="D36">
            <v>55741364</v>
          </cell>
        </row>
        <row r="37">
          <cell r="A37">
            <v>30</v>
          </cell>
          <cell r="B37" t="str">
            <v xml:space="preserve">03        </v>
          </cell>
          <cell r="C37" t="str">
            <v>Fortalecimiento del Federalismo y la Hacienda Municipal</v>
          </cell>
          <cell r="D37">
            <v>9215197100</v>
          </cell>
        </row>
        <row r="38">
          <cell r="A38">
            <v>31</v>
          </cell>
          <cell r="B38" t="str">
            <v xml:space="preserve">03        </v>
          </cell>
          <cell r="C38" t="str">
            <v>Fomento al Desarrollo Regional</v>
          </cell>
          <cell r="D38">
            <v>1515732417</v>
          </cell>
        </row>
        <row r="39">
          <cell r="A39">
            <v>32</v>
          </cell>
          <cell r="B39" t="str">
            <v xml:space="preserve">03        </v>
          </cell>
          <cell r="C39" t="str">
            <v>Coordinación Metropolitana</v>
          </cell>
          <cell r="D39">
            <v>227357879</v>
          </cell>
        </row>
        <row r="40">
          <cell r="A40">
            <v>33</v>
          </cell>
          <cell r="B40" t="str">
            <v xml:space="preserve">03        </v>
          </cell>
          <cell r="C40" t="str">
            <v>Promoción del Desarrollo Urbano Sustentable</v>
          </cell>
          <cell r="D40">
            <v>137817539</v>
          </cell>
        </row>
        <row r="41">
          <cell r="A41">
            <v>34</v>
          </cell>
          <cell r="B41" t="str">
            <v xml:space="preserve">01        </v>
          </cell>
          <cell r="C41" t="str">
            <v>Fomento a la Vivienda</v>
          </cell>
          <cell r="D41">
            <v>30000000</v>
          </cell>
        </row>
        <row r="42">
          <cell r="A42">
            <v>35</v>
          </cell>
          <cell r="B42" t="str">
            <v xml:space="preserve">03        </v>
          </cell>
          <cell r="C42" t="str">
            <v>Agua Limpia para Jalisco</v>
          </cell>
          <cell r="D42">
            <v>128767570</v>
          </cell>
        </row>
        <row r="43">
          <cell r="A43">
            <v>36</v>
          </cell>
          <cell r="B43" t="str">
            <v xml:space="preserve">03        </v>
          </cell>
          <cell r="C43" t="str">
            <v>Protección al Medio Ambiente y Sustentabilidad</v>
          </cell>
          <cell r="D43">
            <v>159720110</v>
          </cell>
        </row>
        <row r="44">
          <cell r="A44">
            <v>37</v>
          </cell>
          <cell r="B44" t="str">
            <v xml:space="preserve">03        </v>
          </cell>
          <cell r="C44" t="str">
            <v>Modernización de las Comunicaciones y el Transporte</v>
          </cell>
          <cell r="D44">
            <v>1442570482</v>
          </cell>
        </row>
        <row r="45">
          <cell r="A45">
            <v>38</v>
          </cell>
          <cell r="B45" t="str">
            <v xml:space="preserve">05        </v>
          </cell>
          <cell r="C45" t="str">
            <v>Gestión y Fortalecimiento de la Hacienda Pública Estatal</v>
          </cell>
          <cell r="D45">
            <v>386988780</v>
          </cell>
        </row>
        <row r="46">
          <cell r="A46">
            <v>39</v>
          </cell>
          <cell r="B46" t="str">
            <v xml:space="preserve">05        </v>
          </cell>
          <cell r="C46" t="str">
            <v>Financiamiento para el Desarrollo</v>
          </cell>
          <cell r="D46">
            <v>1207208106</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DO"/>
      <sheetName val="INTEGRADO (gto-op)"/>
      <sheetName val="INTEGRADO (gto-op) (2)"/>
      <sheetName val="FORMATO 6"/>
      <sheetName val="programa"/>
      <sheetName val="proyecto"/>
      <sheetName val="ur"/>
      <sheetName val="ESTRUCTURA"/>
      <sheetName val="Calendarización (2)"/>
      <sheetName val="SUB-TOT POR CAPITULOS"/>
    </sheetNames>
    <sheetDataSet>
      <sheetData sheetId="0"/>
      <sheetData sheetId="1"/>
      <sheetData sheetId="2"/>
      <sheetData sheetId="3"/>
      <sheetData sheetId="4">
        <row r="8">
          <cell r="A8" t="str">
            <v>006</v>
          </cell>
          <cell r="B8" t="str">
            <v>PROMOVER E IMPULSAR  LA PARTICIPACIÓN SOCIAL</v>
          </cell>
        </row>
        <row r="9">
          <cell r="A9" t="str">
            <v>013</v>
          </cell>
          <cell r="B9" t="str">
            <v>DESARROLLO INTEGRAL Y REGIONAL DE JALISCO</v>
          </cell>
        </row>
        <row r="10">
          <cell r="A10" t="str">
            <v>013</v>
          </cell>
          <cell r="B10" t="str">
            <v>DESARROLLO INTEGRAL Y REGIONAL DE JALISCO</v>
          </cell>
        </row>
        <row r="11">
          <cell r="A11" t="str">
            <v>023</v>
          </cell>
          <cell r="B11" t="str">
            <v>EDUCACIÓN JALISCO</v>
          </cell>
        </row>
        <row r="12">
          <cell r="A12" t="str">
            <v>026</v>
          </cell>
          <cell r="B12" t="str">
            <v>PROGRAMA JALISCO DE ABASTO Y ASISTENCIA SOCIAL</v>
          </cell>
        </row>
        <row r="13">
          <cell r="A13" t="str">
            <v>029</v>
          </cell>
          <cell r="B13" t="str">
            <v>DIFUSIÓN Y PROMOCIÓN DEL DEPORTE</v>
          </cell>
        </row>
        <row r="14">
          <cell r="A14" t="str">
            <v>032</v>
          </cell>
          <cell r="B14" t="str">
            <v>CAPACITACIÓN Y DESARROLLO DEL SERVIDOR PÚBLICO</v>
          </cell>
        </row>
        <row r="15">
          <cell r="A15" t="str">
            <v>034</v>
          </cell>
          <cell r="B15" t="str">
            <v>MODERNIZACIÓN TECNOLÓGICA Y DE SISTEMAS DE INFORMACIÓN</v>
          </cell>
        </row>
        <row r="16">
          <cell r="A16" t="str">
            <v>036</v>
          </cell>
          <cell r="B16" t="str">
            <v>ADMINISTRACIÓN GUBERNAMENTAL</v>
          </cell>
        </row>
      </sheetData>
      <sheetData sheetId="5">
        <row r="11">
          <cell r="A11" t="str">
            <v>002</v>
          </cell>
          <cell r="B11" t="str">
            <v>ATENCIÓN A LAS ASOCIACIONES DE PADRES DE FAMILIA</v>
          </cell>
        </row>
        <row r="12">
          <cell r="A12" t="str">
            <v>003</v>
          </cell>
          <cell r="B12" t="str">
            <v>PLANEACIÓN EDUCATIVA REGIONAL</v>
          </cell>
        </row>
        <row r="13">
          <cell r="A13" t="str">
            <v>004</v>
          </cell>
          <cell r="B13" t="str">
            <v>ADMINISTRACIÓN REGIONAL</v>
          </cell>
        </row>
        <row r="14">
          <cell r="A14" t="str">
            <v>005</v>
          </cell>
          <cell r="B14" t="str">
            <v>SUPERVISIÓN Y ASESORÍA EN EDUCACIÓN BÁSICA</v>
          </cell>
        </row>
        <row r="15">
          <cell r="A15" t="str">
            <v>006</v>
          </cell>
          <cell r="B15" t="str">
            <v>ORIENTACIÓN A PADRES DE FAMILIA INDÍGENA SOBRE EDUCACIÓN INICIAL</v>
          </cell>
        </row>
        <row r="16">
          <cell r="A16" t="str">
            <v>007</v>
          </cell>
          <cell r="B16" t="str">
            <v>ORIENTACIÓN A PADRES DE FAMILIA SOBRE EDUCACIÓN INICIAL</v>
          </cell>
        </row>
        <row r="17">
          <cell r="A17" t="str">
            <v>008</v>
          </cell>
          <cell r="B17" t="str">
            <v>CENTROS DE DESARROLLO INFANTIL</v>
          </cell>
        </row>
        <row r="18">
          <cell r="A18" t="str">
            <v>009</v>
          </cell>
          <cell r="B18" t="str">
            <v>ALTERNATIVAS PARA LA EDUCACIÓN PREESCOLAR RURAL</v>
          </cell>
        </row>
        <row r="19">
          <cell r="A19" t="str">
            <v>010</v>
          </cell>
          <cell r="B19" t="str">
            <v>EDUCACIÓN PREESCOLAR GENERAL</v>
          </cell>
        </row>
        <row r="20">
          <cell r="A20" t="str">
            <v>011</v>
          </cell>
          <cell r="B20" t="str">
            <v>EDUCACIÓN PRIMARIA PARA NIÑOS MIGRANTES</v>
          </cell>
        </row>
        <row r="21">
          <cell r="A21" t="str">
            <v>012</v>
          </cell>
          <cell r="B21" t="str">
            <v>EDUCACIÓN PRIMARIA GENERAL</v>
          </cell>
        </row>
        <row r="22">
          <cell r="A22" t="str">
            <v>013</v>
          </cell>
          <cell r="B22" t="str">
            <v>EDUCACIÓN INDÍGENA</v>
          </cell>
        </row>
        <row r="23">
          <cell r="A23" t="str">
            <v>014</v>
          </cell>
          <cell r="B23" t="str">
            <v>APOYO DIDÁCTICO Y TÉCNICO PEDAGÓGICO A LA EDUCACIÓN BÁSICA</v>
          </cell>
        </row>
        <row r="24">
          <cell r="A24" t="str">
            <v>015</v>
          </cell>
          <cell r="B24" t="str">
            <v>RINCONES DE LECTURA</v>
          </cell>
        </row>
        <row r="25">
          <cell r="A25" t="str">
            <v>016</v>
          </cell>
          <cell r="B25" t="str">
            <v>DISTRIBUCIÓN DE LIBROS DE TEXTO GRATUITOS</v>
          </cell>
        </row>
        <row r="26">
          <cell r="A26" t="str">
            <v>017</v>
          </cell>
          <cell r="B26" t="str">
            <v xml:space="preserve"> RECONOCIMIENTOS Y ESTIMULOS PARA ALUMNOS SOBRESALIENTES</v>
          </cell>
        </row>
        <row r="27">
          <cell r="A27" t="str">
            <v>018</v>
          </cell>
          <cell r="B27" t="str">
            <v>ATENCIÓN PREVENTIVA Y COMPENSATORIA</v>
          </cell>
        </row>
        <row r="28">
          <cell r="A28" t="str">
            <v>019</v>
          </cell>
          <cell r="B28" t="str">
            <v xml:space="preserve"> EDUCACIÓN SECUNDARIA</v>
          </cell>
        </row>
        <row r="29">
          <cell r="A29" t="str">
            <v>021</v>
          </cell>
          <cell r="B29" t="str">
            <v>EDUCACIÓN MIGRANTE BINACIONAL</v>
          </cell>
        </row>
        <row r="30">
          <cell r="A30" t="str">
            <v>022</v>
          </cell>
          <cell r="B30" t="str">
            <v>CARRERA MAGISTERIAL</v>
          </cell>
        </row>
        <row r="31">
          <cell r="A31" t="str">
            <v>023</v>
          </cell>
          <cell r="B31" t="str">
            <v>BECAS PARA EDUCACIÓN BÁSICA</v>
          </cell>
        </row>
        <row r="32">
          <cell r="A32" t="str">
            <v>024</v>
          </cell>
          <cell r="B32" t="str">
            <v>INTERNADOS EN EDUCACIÓN PRIMARIA</v>
          </cell>
        </row>
        <row r="33">
          <cell r="A33" t="str">
            <v>025</v>
          </cell>
          <cell r="B33" t="str">
            <v>EDUCACIÓN NORMAL</v>
          </cell>
        </row>
        <row r="34">
          <cell r="A34" t="str">
            <v>026</v>
          </cell>
          <cell r="B34" t="str">
            <v>EDUCACIÓN SUPERIOR PEDAGÓGICA ( UPN )</v>
          </cell>
        </row>
        <row r="35">
          <cell r="A35" t="str">
            <v>027</v>
          </cell>
          <cell r="B35" t="str">
            <v>BECAS PARA EDUCACIÓN NORMAL</v>
          </cell>
        </row>
        <row r="36">
          <cell r="A36" t="str">
            <v>030</v>
          </cell>
          <cell r="B36" t="str">
            <v>EDUCACIÓN PARA ADULTOS</v>
          </cell>
        </row>
        <row r="37">
          <cell r="A37" t="str">
            <v>032</v>
          </cell>
          <cell r="B37" t="str">
            <v>INTERVENCIÓN PSICOPEDAGÓGICA EN ESCUELAS DE EDUCACIÓN BÁSICA</v>
          </cell>
        </row>
        <row r="38">
          <cell r="A38" t="str">
            <v>033</v>
          </cell>
          <cell r="B38" t="str">
            <v>EDUCACIÓN ESPECIAL</v>
          </cell>
        </row>
        <row r="39">
          <cell r="A39" t="str">
            <v>034</v>
          </cell>
          <cell r="B39" t="str">
            <v>SISTEMA DE INSCRIPCIONES EN LA EDUCACIÓN BÁSICA</v>
          </cell>
        </row>
        <row r="40">
          <cell r="A40" t="str">
            <v>035</v>
          </cell>
          <cell r="B40" t="str">
            <v>INTEGRACIÓN DEL SISTEMA DE ESTADÍSTICAS CONTINUAS</v>
          </cell>
        </row>
        <row r="41">
          <cell r="A41" t="str">
            <v>037</v>
          </cell>
          <cell r="B41" t="str">
            <v>EQUIPAMIENTO ESCOLAR PARA LA EDUCACIÓN BÁSICA</v>
          </cell>
        </row>
        <row r="42">
          <cell r="A42" t="str">
            <v>038</v>
          </cell>
          <cell r="B42" t="str">
            <v>MANTENIMIENTO DE INMUEBLES ESCOLARES</v>
          </cell>
        </row>
        <row r="43">
          <cell r="A43" t="str">
            <v>042</v>
          </cell>
          <cell r="B43" t="str">
            <v>PROMOCIÓN DE LA SALUD, SEGURIDAD E HIGIENE ESCOLAR</v>
          </cell>
        </row>
        <row r="44">
          <cell r="A44" t="str">
            <v>044</v>
          </cell>
          <cell r="B44" t="str">
            <v>EDUCACIÓN FÍSICA Y DEPORTIVA EN LA EDUCACIÓN BÁSICA</v>
          </cell>
        </row>
        <row r="45">
          <cell r="A45" t="str">
            <v>046</v>
          </cell>
          <cell r="B45" t="str">
            <v>CAPACITACIÓN Y DESARROLLO DEL MAGISTERIO</v>
          </cell>
        </row>
        <row r="46">
          <cell r="A46" t="str">
            <v>047</v>
          </cell>
          <cell r="B46" t="str">
            <v>MODERNIZACIÓN Y ACTUALIZACIÓN DE SISTEMAS DE INFORMACIÓN</v>
          </cell>
        </row>
        <row r="47">
          <cell r="A47" t="str">
            <v>049</v>
          </cell>
          <cell r="B47" t="str">
            <v>ADMINISTRACIÓN CENTRAL DE LA SECRETARÍA DE EDUCACIÓN</v>
          </cell>
        </row>
      </sheetData>
      <sheetData sheetId="6">
        <row r="8">
          <cell r="A8" t="str">
            <v>00399</v>
          </cell>
        </row>
      </sheetData>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R"/>
    </sheetNames>
    <sheetDataSet>
      <sheetData sheetId="0">
        <row r="9">
          <cell r="A9">
            <v>200</v>
          </cell>
          <cell r="C9" t="str">
            <v>COORDINACION GENERAL DEL SUBSISTEMA INTEGRADO</v>
          </cell>
        </row>
        <row r="10">
          <cell r="A10">
            <v>210</v>
          </cell>
          <cell r="C10" t="str">
            <v>COORDINACION DE PLANEACION EDUCATIVA</v>
          </cell>
        </row>
        <row r="11">
          <cell r="A11">
            <v>220</v>
          </cell>
          <cell r="C11" t="str">
            <v>COORDINACION DE EDUCACION BASICA</v>
          </cell>
        </row>
        <row r="12">
          <cell r="A12">
            <v>230</v>
          </cell>
          <cell r="C12" t="str">
            <v>COORDINACION DE FORMACION Y ACT. DE DOCENTES</v>
          </cell>
        </row>
        <row r="13">
          <cell r="A13">
            <v>240</v>
          </cell>
          <cell r="C13" t="str">
            <v>COORDINACION DE EDUCACION EXTRAESCOLAR</v>
          </cell>
        </row>
        <row r="14">
          <cell r="A14">
            <v>250</v>
          </cell>
          <cell r="C14" t="str">
            <v>COORDINACION DE SERVICIOS REGIONALES</v>
          </cell>
        </row>
        <row r="15">
          <cell r="A15">
            <v>260</v>
          </cell>
          <cell r="C15" t="str">
            <v>COORDINACION ADMINISTRATIVA</v>
          </cell>
        </row>
        <row r="16">
          <cell r="A16">
            <v>270</v>
          </cell>
          <cell r="C16" t="str">
            <v>COORDINACION DE DESARROLLO DE RECURSOS HUMANOS Y TEC.</v>
          </cell>
        </row>
        <row r="17">
          <cell r="A17">
            <v>280</v>
          </cell>
          <cell r="C17" t="str">
            <v>DIRECCION GENERAL DE SERV. JURIDICOS</v>
          </cell>
        </row>
        <row r="18">
          <cell r="A18">
            <v>211</v>
          </cell>
          <cell r="C18" t="str">
            <v>DIRECCION DE ESTADISTICA</v>
          </cell>
        </row>
        <row r="19">
          <cell r="A19">
            <v>212</v>
          </cell>
          <cell r="C19" t="str">
            <v>DIRECCION DE PROGRAMACION Y PRESUPUESTO</v>
          </cell>
        </row>
        <row r="20">
          <cell r="A20">
            <v>213</v>
          </cell>
          <cell r="C20" t="str">
            <v>DIRECCION DE REGISTRO Y CERTIFICACION</v>
          </cell>
        </row>
        <row r="21">
          <cell r="A21">
            <v>214</v>
          </cell>
          <cell r="C21" t="str">
            <v>DIRECCION DE ANALISIS Y EVALUACION</v>
          </cell>
        </row>
        <row r="22">
          <cell r="A22">
            <v>221</v>
          </cell>
          <cell r="C22" t="str">
            <v>DIRECCION DE EDUCACIÓN INICIAL</v>
          </cell>
        </row>
        <row r="23">
          <cell r="A23">
            <v>222</v>
          </cell>
          <cell r="C23" t="str">
            <v>DIRECCION DE EDUCACION PREESCOLAR</v>
          </cell>
        </row>
        <row r="24">
          <cell r="A24">
            <v>223</v>
          </cell>
          <cell r="C24" t="str">
            <v>DIRECCION DE EDUCACION PRIMARIA</v>
          </cell>
        </row>
        <row r="25">
          <cell r="A25">
            <v>224</v>
          </cell>
          <cell r="C25" t="str">
            <v>DIRECCION DE SECUNDARIAS GENERALES</v>
          </cell>
        </row>
        <row r="26">
          <cell r="A26">
            <v>225</v>
          </cell>
          <cell r="C26" t="str">
            <v>DIRECCION DE SECUNDARIAS TECNICAS</v>
          </cell>
        </row>
        <row r="27">
          <cell r="A27">
            <v>226</v>
          </cell>
          <cell r="C27" t="str">
            <v>DIRECCION DE TELESECUNDARIAS</v>
          </cell>
        </row>
        <row r="28">
          <cell r="A28">
            <v>227</v>
          </cell>
          <cell r="C28" t="str">
            <v>DIRECCION DE EDUCACION ESPECIAL</v>
          </cell>
        </row>
        <row r="29">
          <cell r="A29">
            <v>228</v>
          </cell>
          <cell r="C29" t="str">
            <v>DIRECCION DE EDUCACION INDIGENA</v>
          </cell>
        </row>
        <row r="30">
          <cell r="A30">
            <v>229</v>
          </cell>
          <cell r="C30" t="str">
            <v>DIRECCION DE EDUCACION FISICA</v>
          </cell>
        </row>
        <row r="31">
          <cell r="A31">
            <v>231</v>
          </cell>
          <cell r="C31" t="str">
            <v>DIRECCION DE EDUC. MEDIA SUPERIOR</v>
          </cell>
        </row>
        <row r="32">
          <cell r="A32">
            <v>232</v>
          </cell>
          <cell r="C32" t="str">
            <v>DIRECCION DE EDUCACION NORMAL</v>
          </cell>
        </row>
        <row r="33">
          <cell r="A33">
            <v>233</v>
          </cell>
          <cell r="C33" t="str">
            <v>DIRECCION DE ACTUALIZACION Y SUP. MAGISTERIAL</v>
          </cell>
        </row>
        <row r="34">
          <cell r="A34">
            <v>234</v>
          </cell>
          <cell r="C34" t="str">
            <v>DIRECCION ADMINISTRATIVA DE LA U.P.N.</v>
          </cell>
        </row>
        <row r="35">
          <cell r="A35">
            <v>241</v>
          </cell>
          <cell r="C35" t="str">
            <v>DIRECCION DE ATENCION A PADRES DE FAMILIA</v>
          </cell>
        </row>
        <row r="36">
          <cell r="A36">
            <v>242</v>
          </cell>
          <cell r="C36" t="str">
            <v>DIRECCION DE EDUC. PARA LA HIGIENE</v>
          </cell>
        </row>
        <row r="37">
          <cell r="A37">
            <v>243</v>
          </cell>
          <cell r="C37" t="str">
            <v>DIRECCION DE PROYECTOS ESPECIALES</v>
          </cell>
        </row>
        <row r="38">
          <cell r="A38">
            <v>261</v>
          </cell>
          <cell r="C38" t="str">
            <v>COORDINACION DE CARRERA MAGISTERIAL</v>
          </cell>
        </row>
        <row r="39">
          <cell r="A39">
            <v>262</v>
          </cell>
          <cell r="C39" t="str">
            <v>DIRECCION DE PERSONAL Y RELACIONES LABORALES</v>
          </cell>
        </row>
        <row r="40">
          <cell r="A40">
            <v>263</v>
          </cell>
          <cell r="C40" t="str">
            <v>DIRECCION DE RECURSOS MATERIALES</v>
          </cell>
        </row>
        <row r="41">
          <cell r="A41">
            <v>264</v>
          </cell>
          <cell r="C41" t="str">
            <v>DIRECCION DE RECURSOS FINANCIEROS</v>
          </cell>
        </row>
        <row r="42">
          <cell r="A42">
            <v>265</v>
          </cell>
          <cell r="C42" t="str">
            <v>DIRECCION DE INFORMATICA</v>
          </cell>
        </row>
        <row r="43">
          <cell r="A43">
            <v>263</v>
          </cell>
          <cell r="C43" t="str">
            <v>CARRERA MAGISTERIAL</v>
          </cell>
        </row>
        <row r="44">
          <cell r="A44">
            <v>264</v>
          </cell>
          <cell r="C44" t="str">
            <v>DIRECCION DE PERSONAL</v>
          </cell>
        </row>
        <row r="45">
          <cell r="A45">
            <v>265</v>
          </cell>
          <cell r="C45" t="str">
            <v>DIRECCION DE RECURSOS MATERIALES</v>
          </cell>
        </row>
        <row r="46">
          <cell r="A46">
            <v>266</v>
          </cell>
          <cell r="C46" t="str">
            <v>DIRECCION DE RECURSOS FINANCIEROS</v>
          </cell>
        </row>
        <row r="47">
          <cell r="A47">
            <v>267</v>
          </cell>
          <cell r="C47" t="str">
            <v>DIRECCION DE INFORMATICA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01"/>
    </sheetNames>
    <sheetDataSet>
      <sheetData sheetId="0">
        <row r="18">
          <cell r="F18" t="str">
            <v>001</v>
          </cell>
          <cell r="K18" t="str">
            <v>ADMINISTRACION CENTRAL</v>
          </cell>
        </row>
        <row r="19">
          <cell r="F19" t="str">
            <v>002</v>
          </cell>
          <cell r="K19" t="str">
            <v>ADMINISTRACION REGIONAL</v>
          </cell>
        </row>
        <row r="20">
          <cell r="F20" t="str">
            <v>003</v>
          </cell>
          <cell r="K20" t="str">
            <v>ADMINISTRACION DE LAS UNIDADES UPN</v>
          </cell>
        </row>
        <row r="21">
          <cell r="F21" t="str">
            <v>004</v>
          </cell>
          <cell r="K21" t="str">
            <v>APOYO A PROGRAMAS EDUATIVOS</v>
          </cell>
        </row>
        <row r="22">
          <cell r="F22" t="str">
            <v>005</v>
          </cell>
          <cell r="K22" t="str">
            <v>REDES DE COMPUTACION INSTITUCIONAL</v>
          </cell>
        </row>
        <row r="23">
          <cell r="F23" t="str">
            <v>006</v>
          </cell>
          <cell r="K23" t="str">
            <v>SISTEMA INTEGRAL DE ADMINISTRACION DE PERSONAL</v>
          </cell>
        </row>
        <row r="24">
          <cell r="F24" t="str">
            <v>007</v>
          </cell>
          <cell r="K24" t="str">
            <v>INSCRIPCIONES EN FEBRERO</v>
          </cell>
        </row>
        <row r="25">
          <cell r="F25" t="str">
            <v>008</v>
          </cell>
          <cell r="K25" t="str">
            <v>HOMOLOGACION</v>
          </cell>
        </row>
        <row r="28">
          <cell r="G28" t="str">
            <v>POLITICA Y PLANEACION ECONOMICA Y SOCIAL</v>
          </cell>
        </row>
        <row r="29">
          <cell r="H29" t="str">
            <v>SOCIAL</v>
          </cell>
        </row>
        <row r="30">
          <cell r="I30" t="str">
            <v>POLITICA Y PLANEAC. DEL DES. DE LA EDUC., CULTURA RECREACION Y DEPORTE</v>
          </cell>
        </row>
        <row r="31">
          <cell r="J31" t="str">
            <v>PLANEACION, PROGRAMACION Y PRESUPUESTACION</v>
          </cell>
        </row>
        <row r="32">
          <cell r="F32" t="str">
            <v>009</v>
          </cell>
          <cell r="K32" t="str">
            <v>MICROPLANEACION</v>
          </cell>
        </row>
        <row r="36">
          <cell r="G36" t="str">
            <v>FOMENTO Y REGULACION</v>
          </cell>
        </row>
        <row r="37">
          <cell r="H37" t="str">
            <v>SOCIAL</v>
          </cell>
        </row>
        <row r="38">
          <cell r="I38" t="str">
            <v>FOMENTO Y REGULACION DE CAPACITACION P/ LOS TRAB.</v>
          </cell>
        </row>
        <row r="39">
          <cell r="J39" t="str">
            <v>CAPACITACION A SERVIDORES PUBLICOS</v>
          </cell>
        </row>
        <row r="40">
          <cell r="F40" t="str">
            <v>010</v>
          </cell>
          <cell r="K40" t="str">
            <v>ACTUALIZACION DEL MAGISTERIO</v>
          </cell>
        </row>
        <row r="44">
          <cell r="I44" t="str">
            <v>FOMENTO Y REGULACION DE LA EDUCACION, CULTURA, DEPORTE Y RECREACION</v>
          </cell>
        </row>
        <row r="45">
          <cell r="J45" t="str">
            <v>FOMENTO, NORMATIVIDAD, CONTROL Y EVALUACION DE LA EDUCACION</v>
          </cell>
        </row>
        <row r="46">
          <cell r="F46" t="str">
            <v>011</v>
          </cell>
          <cell r="K46" t="str">
            <v>SISTEMA ESTATAL DE EVALUACION EDUCATIVA</v>
          </cell>
        </row>
        <row r="48">
          <cell r="G48" t="str">
            <v>DESARROLLO SOCIAL</v>
          </cell>
        </row>
        <row r="49">
          <cell r="H49" t="str">
            <v>SERVICIOS EDUCATIVOS</v>
          </cell>
        </row>
        <row r="50">
          <cell r="I50" t="str">
            <v>EDUCACION BASICA</v>
          </cell>
        </row>
        <row r="51">
          <cell r="J51" t="str">
            <v>EDUCACION PREESCOLAR GENERAL</v>
          </cell>
        </row>
        <row r="52">
          <cell r="F52" t="str">
            <v>012</v>
          </cell>
          <cell r="K52" t="str">
            <v>CENTRO DE AT'N. PREV. EN EDUC. PREESC.</v>
          </cell>
        </row>
        <row r="53">
          <cell r="F53" t="str">
            <v>013</v>
          </cell>
          <cell r="K53" t="str">
            <v>PREESCOLAR GENERAL</v>
          </cell>
        </row>
        <row r="54">
          <cell r="F54" t="str">
            <v>014</v>
          </cell>
          <cell r="K54" t="str">
            <v>DIFUSION DEL PROGRAMA DE EDUCACION PREESCOLAR</v>
          </cell>
        </row>
        <row r="55">
          <cell r="F55" t="str">
            <v>015</v>
          </cell>
          <cell r="K55" t="str">
            <v>SUPERVISION Y ASESORIA EN EDUCACION PREESCOLAR</v>
          </cell>
        </row>
        <row r="56">
          <cell r="J56" t="str">
            <v>EDUCACION PREESCOLAR RURAL</v>
          </cell>
        </row>
        <row r="57">
          <cell r="F57" t="str">
            <v>016</v>
          </cell>
          <cell r="K57" t="str">
            <v>ALTERNATIVAS PARA LA EDUC. PREESC. RURAL</v>
          </cell>
        </row>
        <row r="58">
          <cell r="J58" t="str">
            <v>EDUCACION PREESCOLAR INDIGENA</v>
          </cell>
        </row>
        <row r="59">
          <cell r="F59" t="str">
            <v>017</v>
          </cell>
          <cell r="K59" t="str">
            <v>PREESCOLAR INDIGENA</v>
          </cell>
        </row>
        <row r="60">
          <cell r="J60" t="str">
            <v>EDUCACION PRIMARIA GENERAL</v>
          </cell>
        </row>
        <row r="61">
          <cell r="F61" t="str">
            <v>018</v>
          </cell>
          <cell r="K61" t="str">
            <v>RECONOCIMIENTOS Y ESTIMULOS P/ALUMNOS</v>
          </cell>
        </row>
        <row r="62">
          <cell r="F62" t="str">
            <v>019</v>
          </cell>
          <cell r="K62" t="str">
            <v>SUPERVISION Y ASESORIA EN EDUC. PRIMARIA</v>
          </cell>
        </row>
        <row r="63">
          <cell r="F63" t="str">
            <v>020</v>
          </cell>
          <cell r="K63" t="str">
            <v>P R O N A L E E S   ( PALEM )</v>
          </cell>
        </row>
        <row r="64">
          <cell r="F64" t="str">
            <v>021</v>
          </cell>
          <cell r="K64" t="str">
            <v>RINCONES DE LECTURA</v>
          </cell>
        </row>
        <row r="65">
          <cell r="F65" t="str">
            <v>022</v>
          </cell>
          <cell r="K65" t="str">
            <v>PRIMARIA GENERAL</v>
          </cell>
        </row>
        <row r="66">
          <cell r="F66" t="str">
            <v>023</v>
          </cell>
          <cell r="K66" t="str">
            <v>ATENCION PREVENTIVA Y COMPENSATORIA</v>
          </cell>
        </row>
        <row r="67">
          <cell r="F67" t="str">
            <v>024</v>
          </cell>
          <cell r="K67" t="str">
            <v>CARRERA MAGISTERIAL (ESTATAL)</v>
          </cell>
        </row>
        <row r="68">
          <cell r="J68" t="str">
            <v>EDUCACION PRIMARIA RURAL</v>
          </cell>
        </row>
        <row r="69">
          <cell r="F69" t="str">
            <v>025</v>
          </cell>
          <cell r="K69" t="str">
            <v>ARRAIGO DEL MAESTRO EN EL MEDIO RURAL E INDIGENA</v>
          </cell>
        </row>
        <row r="70">
          <cell r="F70" t="str">
            <v>026</v>
          </cell>
          <cell r="K70" t="str">
            <v>PRIMARIA PARA NIÑOS MIGRANTES</v>
          </cell>
        </row>
        <row r="71">
          <cell r="J71" t="str">
            <v>EDUCACION PRIMARIA INDIGENA</v>
          </cell>
        </row>
        <row r="72">
          <cell r="F72" t="str">
            <v>027</v>
          </cell>
          <cell r="K72" t="str">
            <v>PRIMARIA INDIGENA</v>
          </cell>
        </row>
        <row r="73">
          <cell r="F73" t="str">
            <v>028</v>
          </cell>
          <cell r="K73" t="str">
            <v>SUPERVISION Y ASESORIA EN PRIMARIA INDIGENA</v>
          </cell>
        </row>
        <row r="74">
          <cell r="J74" t="str">
            <v>EDUCACION SECUNDARIA GENERAL</v>
          </cell>
        </row>
        <row r="75">
          <cell r="F75" t="str">
            <v>029</v>
          </cell>
          <cell r="K75" t="str">
            <v>SUPERVISION Y ASES. EN EDUC. SEC. GRAL.</v>
          </cell>
        </row>
        <row r="76">
          <cell r="F76" t="str">
            <v>030</v>
          </cell>
          <cell r="K76" t="str">
            <v>SECUNDARIA GENERAL</v>
          </cell>
        </row>
        <row r="77">
          <cell r="J77" t="str">
            <v>EDUCACION SECUNDARIA TECNICA</v>
          </cell>
        </row>
        <row r="78">
          <cell r="F78" t="str">
            <v>031</v>
          </cell>
          <cell r="K78" t="str">
            <v>SUPERVISION Y ASESORIA EN EDUC. SEC. TEC.</v>
          </cell>
        </row>
        <row r="79">
          <cell r="F79" t="str">
            <v>032</v>
          </cell>
          <cell r="K79" t="str">
            <v>SECUNDARIA TECNICA</v>
          </cell>
        </row>
        <row r="80">
          <cell r="J80" t="str">
            <v>EDUCACION TELESECUNDARIA</v>
          </cell>
        </row>
        <row r="81">
          <cell r="F81" t="str">
            <v>033</v>
          </cell>
          <cell r="K81" t="str">
            <v>SUPERVISION Y ASESORIA EN TELESEC.</v>
          </cell>
        </row>
        <row r="82">
          <cell r="F82" t="str">
            <v>034</v>
          </cell>
          <cell r="K82" t="str">
            <v>TELESECUNDARIA</v>
          </cell>
        </row>
        <row r="83">
          <cell r="J83" t="str">
            <v>EDUCACION FISICA PARA LA EDUCACION BASICA</v>
          </cell>
        </row>
        <row r="84">
          <cell r="F84" t="str">
            <v>035</v>
          </cell>
          <cell r="K84" t="str">
            <v>EDUCACION FISICA EN PREESCOLAR</v>
          </cell>
        </row>
        <row r="85">
          <cell r="F85" t="str">
            <v>036</v>
          </cell>
          <cell r="K85" t="str">
            <v>EDUCACION FISICA EN PRIMARIA</v>
          </cell>
        </row>
        <row r="88">
          <cell r="I88" t="str">
            <v>EDUCACION SUPERIOR</v>
          </cell>
        </row>
        <row r="89">
          <cell r="J89" t="str">
            <v>EDUCACION SUPERIOR PEDAGOGICA</v>
          </cell>
        </row>
        <row r="90">
          <cell r="F90" t="str">
            <v>037</v>
          </cell>
          <cell r="K90" t="str">
            <v>DIFUSION Y EXTENSION UNIVERSITARIA</v>
          </cell>
        </row>
        <row r="91">
          <cell r="F91" t="str">
            <v>038</v>
          </cell>
          <cell r="K91" t="str">
            <v>MEJORAMIENTO DE BIBLIOTECAS</v>
          </cell>
        </row>
        <row r="92">
          <cell r="F92" t="str">
            <v>039</v>
          </cell>
          <cell r="K92" t="str">
            <v>INVESTIGACION DE CIENCIAS DE LA E. UPN</v>
          </cell>
        </row>
        <row r="93">
          <cell r="F93" t="str">
            <v>040</v>
          </cell>
          <cell r="K93" t="str">
            <v>CENTROS DE MAESTROS</v>
          </cell>
        </row>
        <row r="94">
          <cell r="F94" t="str">
            <v>041</v>
          </cell>
          <cell r="K94" t="str">
            <v>CEDERHTEJ</v>
          </cell>
        </row>
        <row r="95">
          <cell r="F95" t="str">
            <v>042</v>
          </cell>
          <cell r="K95" t="str">
            <v>NORMAL EDUACION PREESCOLAR</v>
          </cell>
        </row>
        <row r="96">
          <cell r="F96" t="str">
            <v>043</v>
          </cell>
          <cell r="K96" t="str">
            <v>NORMAL EDUCACION PRIMARIA</v>
          </cell>
        </row>
        <row r="97">
          <cell r="F97" t="str">
            <v>044</v>
          </cell>
          <cell r="K97" t="str">
            <v>NORMAL RURAL</v>
          </cell>
        </row>
        <row r="98">
          <cell r="F98" t="str">
            <v>045</v>
          </cell>
          <cell r="K98" t="str">
            <v>EDUC. SUPERIOR PEDAGOGICA  (UPN)</v>
          </cell>
        </row>
        <row r="99">
          <cell r="F99" t="str">
            <v>046</v>
          </cell>
          <cell r="K99" t="str">
            <v>NORMAL DE  ESPECIALIZACION</v>
          </cell>
        </row>
        <row r="102">
          <cell r="I102" t="str">
            <v>EDUCACION DE POSGRADO</v>
          </cell>
        </row>
        <row r="103">
          <cell r="J103" t="str">
            <v>EDUCACION DE POSGRADO PEDAGOGICO</v>
          </cell>
        </row>
        <row r="104">
          <cell r="F104" t="str">
            <v>047</v>
          </cell>
          <cell r="K104" t="str">
            <v>EDUCACION DE POSGRADO PEDAGOGICO</v>
          </cell>
        </row>
        <row r="107">
          <cell r="I107" t="str">
            <v>EDUCACION EXTRAESCOLAR</v>
          </cell>
        </row>
        <row r="108">
          <cell r="J108" t="str">
            <v>EDUCACION INICIAL</v>
          </cell>
        </row>
        <row r="109">
          <cell r="F109" t="str">
            <v>048</v>
          </cell>
          <cell r="K109" t="str">
            <v>SUPERVISION Y ASESORIA EN EDUCACION INI.</v>
          </cell>
        </row>
        <row r="110">
          <cell r="F110" t="str">
            <v>049</v>
          </cell>
          <cell r="K110" t="str">
            <v>CENTRO DE DESARROLLO INFANTIL</v>
          </cell>
        </row>
        <row r="111">
          <cell r="F111" t="str">
            <v>050</v>
          </cell>
          <cell r="K111" t="str">
            <v>ORIENTACION A PADRES DE FAMILIA</v>
          </cell>
        </row>
        <row r="112">
          <cell r="F112" t="str">
            <v>051</v>
          </cell>
          <cell r="K112" t="str">
            <v>DIFUSION DE PROGRAMA DE EDUCACION INICIAL</v>
          </cell>
        </row>
        <row r="113">
          <cell r="F113" t="str">
            <v>052</v>
          </cell>
          <cell r="K113" t="str">
            <v>ORIENTACION A PADRES DE FAMILIA INDIGENA</v>
          </cell>
        </row>
        <row r="116">
          <cell r="J116" t="str">
            <v>EDUCACION ESPECIAL</v>
          </cell>
        </row>
        <row r="117">
          <cell r="F117" t="str">
            <v>053</v>
          </cell>
          <cell r="K117" t="str">
            <v>EDUCACION ESPECIAL EN ZONAS RURALES</v>
          </cell>
        </row>
        <row r="118">
          <cell r="F118" t="str">
            <v>054</v>
          </cell>
          <cell r="K118" t="str">
            <v>CENTROS ORIENT. EVALUAC. Y CANALIZAC.</v>
          </cell>
        </row>
        <row r="119">
          <cell r="F119" t="str">
            <v>055</v>
          </cell>
          <cell r="K119" t="str">
            <v>INVESTIG. Y ACTUA. DE PNAL. EN EDUC. ESP.</v>
          </cell>
        </row>
        <row r="120">
          <cell r="F120" t="str">
            <v>056</v>
          </cell>
          <cell r="K120" t="str">
            <v>ESCUELA DE EDUCACION ESPECIAL</v>
          </cell>
        </row>
        <row r="121">
          <cell r="F121" t="str">
            <v>057</v>
          </cell>
          <cell r="K121" t="str">
            <v>CENTROS PSICOPEDAGOGICOS</v>
          </cell>
        </row>
        <row r="122">
          <cell r="F122" t="str">
            <v>058</v>
          </cell>
          <cell r="K122" t="str">
            <v>UNIDAD DE GRUPOS INTEGRADOS</v>
          </cell>
        </row>
        <row r="123">
          <cell r="F123" t="str">
            <v>059</v>
          </cell>
          <cell r="K123" t="str">
            <v>CENTROS DE CAPACITACION EDUC. ESP.</v>
          </cell>
        </row>
        <row r="124">
          <cell r="F124" t="str">
            <v>060</v>
          </cell>
          <cell r="K124" t="str">
            <v>ATENCION A NIÑOS Y JOV. CON CAP. SOBRES.</v>
          </cell>
        </row>
        <row r="125">
          <cell r="F125" t="str">
            <v>061</v>
          </cell>
          <cell r="K125" t="str">
            <v>ATENCION A NIÑOS Y JOVENES AUTISTAS</v>
          </cell>
        </row>
        <row r="126">
          <cell r="F126" t="str">
            <v>062</v>
          </cell>
          <cell r="K126" t="str">
            <v>DIFUSION DE PROGRAMA DE EDUCACION ESPECIAL</v>
          </cell>
        </row>
        <row r="129">
          <cell r="I129" t="str">
            <v>EDUCACION PARA ADULTOS</v>
          </cell>
        </row>
        <row r="130">
          <cell r="J130" t="str">
            <v>EDUCACION PRIMARIA</v>
          </cell>
        </row>
        <row r="131">
          <cell r="F131" t="str">
            <v>063</v>
          </cell>
          <cell r="K131" t="str">
            <v>CENTROS EDUCACION BASICA PARA ADULTOS</v>
          </cell>
        </row>
        <row r="132">
          <cell r="J132" t="str">
            <v>EDUCACION SECUNDARIA</v>
          </cell>
        </row>
        <row r="133">
          <cell r="F133" t="str">
            <v>064</v>
          </cell>
          <cell r="K133" t="str">
            <v>SECUNDARIA PARA TRABAJADORES</v>
          </cell>
        </row>
        <row r="134">
          <cell r="J134" t="str">
            <v>CAPACITACION PARA EL TRABAJO</v>
          </cell>
        </row>
        <row r="135">
          <cell r="F135" t="str">
            <v>065</v>
          </cell>
          <cell r="K135" t="str">
            <v>MISIONES CULTURALES</v>
          </cell>
        </row>
        <row r="138">
          <cell r="I138" t="str">
            <v>APOYO A LA EDUCACION</v>
          </cell>
        </row>
        <row r="139">
          <cell r="J139" t="str">
            <v>BECAS E INTERCAMBIO EDUCATIVO</v>
          </cell>
        </row>
        <row r="140">
          <cell r="F140" t="str">
            <v>066</v>
          </cell>
          <cell r="K140" t="str">
            <v>BECAS PARA PRIMARIA</v>
          </cell>
        </row>
        <row r="141">
          <cell r="F141" t="str">
            <v>067</v>
          </cell>
          <cell r="K141" t="str">
            <v>BECAS PARA SECUNDARIA GENERAL</v>
          </cell>
        </row>
        <row r="142">
          <cell r="F142" t="str">
            <v>068</v>
          </cell>
          <cell r="K142" t="str">
            <v>BECAS PARA SECUNDARIA TECNICA</v>
          </cell>
        </row>
        <row r="143">
          <cell r="F143" t="str">
            <v>069</v>
          </cell>
          <cell r="K143" t="str">
            <v>BECAS PARA NORMAL EXPERIMENTAL</v>
          </cell>
        </row>
        <row r="144">
          <cell r="F144" t="str">
            <v>070</v>
          </cell>
          <cell r="K144" t="str">
            <v>BECAS EN CENTROS REG. DE EDUC. NORM.</v>
          </cell>
        </row>
        <row r="145">
          <cell r="J145" t="str">
            <v>PRODUCCION Y DISTRIBUCION DE MATERIAL DIDACTICO</v>
          </cell>
        </row>
        <row r="146">
          <cell r="F146" t="str">
            <v>071</v>
          </cell>
          <cell r="K146" t="str">
            <v>APOYO TENC.-PEDAG. A LA EDUC. BASICA</v>
          </cell>
        </row>
        <row r="147">
          <cell r="F147" t="str">
            <v>072</v>
          </cell>
          <cell r="K147" t="str">
            <v>DISTRIBUCION DE LIBROS DE TEXTO GRATUITOS</v>
          </cell>
        </row>
        <row r="148">
          <cell r="J148" t="str">
            <v>SERVICIOS ASISTENCIALES</v>
          </cell>
        </row>
        <row r="149">
          <cell r="F149" t="str">
            <v>073</v>
          </cell>
          <cell r="K149" t="str">
            <v>INTERNADOS EN EDUCACION PRIMARIA</v>
          </cell>
        </row>
        <row r="151">
          <cell r="J151" t="str">
            <v>APORTACION PARA LA EDUCACION BASICA EN LOS ESTADOS</v>
          </cell>
        </row>
        <row r="152">
          <cell r="F152" t="str">
            <v>074</v>
          </cell>
          <cell r="K152" t="str">
            <v>PROGRAMA DE APOYO A LA EDUCACION BASICA</v>
          </cell>
        </row>
        <row r="153">
          <cell r="H153" t="str">
            <v>SERVICIOS CULTURALES, RECREACION Y DEPORTE</v>
          </cell>
        </row>
        <row r="154">
          <cell r="I154" t="str">
            <v>DIFUSION CULTURAL</v>
          </cell>
        </row>
        <row r="155">
          <cell r="J155" t="str">
            <v>PROMOCION DE ACTIVIDADES EDUCATIVAS Y CULTURALES</v>
          </cell>
        </row>
        <row r="156">
          <cell r="F156" t="str">
            <v>075</v>
          </cell>
          <cell r="K156" t="str">
            <v xml:space="preserve">AT'N. A LAS ASOCIACIONES DE PADRES DE F. </v>
          </cell>
        </row>
        <row r="157">
          <cell r="F157" t="str">
            <v>076</v>
          </cell>
          <cell r="K157" t="str">
            <v>EN LA COMUNIDAD ENCUENTROS (ENLACE)</v>
          </cell>
        </row>
        <row r="158">
          <cell r="F158" t="str">
            <v>077</v>
          </cell>
          <cell r="K158" t="str">
            <v>EDUCACION PARA LA HIGIENE</v>
          </cell>
        </row>
        <row r="161">
          <cell r="G161" t="str">
            <v>INFRAESTRUCTURA</v>
          </cell>
        </row>
        <row r="162">
          <cell r="H162" t="str">
            <v>EDUCACION, CULTURA Y DEPORTE</v>
          </cell>
        </row>
        <row r="163">
          <cell r="I163" t="str">
            <v>AMPL. Y MEJORAMIENTO DE LA PLANTA FISICA PARA LA EDUC. Y CAPACITACION</v>
          </cell>
        </row>
        <row r="164">
          <cell r="J164" t="str">
            <v>EDUCACION PREESCOLAR</v>
          </cell>
        </row>
        <row r="165">
          <cell r="F165" t="str">
            <v>078</v>
          </cell>
          <cell r="K165" t="str">
            <v>EQUIPAMIENTO ESCOLAR PARA EDUCACION BASICA</v>
          </cell>
        </row>
        <row r="166">
          <cell r="J166" t="str">
            <v>CONSERVACION Y MANTENIMIENTO</v>
          </cell>
        </row>
        <row r="167">
          <cell r="F167" t="str">
            <v>079</v>
          </cell>
          <cell r="K167" t="str">
            <v>MANTENIMIENTO PREVENTIVO</v>
          </cell>
        </row>
        <row r="168">
          <cell r="F168" t="str">
            <v>080</v>
          </cell>
          <cell r="K168" t="str">
            <v>AUTOEQUIP. Y MTTO. DE PLANTELES ESC.</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C3015-2285-4CF6-BEAA-75F81E69B6DD}">
  <sheetPr>
    <pageSetUpPr fitToPage="1"/>
  </sheetPr>
  <dimension ref="A1:L111"/>
  <sheetViews>
    <sheetView tabSelected="1" zoomScale="70" zoomScaleNormal="70" workbookViewId="0">
      <selection activeCell="S26" sqref="S26"/>
    </sheetView>
  </sheetViews>
  <sheetFormatPr baseColWidth="10" defaultColWidth="11" defaultRowHeight="15" x14ac:dyDescent="0.25"/>
  <cols>
    <col min="1" max="1" width="11.42578125" customWidth="1"/>
    <col min="2" max="2" width="98.5703125" customWidth="1"/>
    <col min="3" max="3" width="19.85546875" style="184" customWidth="1"/>
    <col min="4" max="9" width="19.7109375" style="184" customWidth="1"/>
    <col min="10" max="11" width="19.85546875" style="184" hidden="1" customWidth="1"/>
    <col min="12" max="12" width="22.140625" style="184" customWidth="1"/>
  </cols>
  <sheetData>
    <row r="1" spans="1:12" ht="66.75" customHeight="1" x14ac:dyDescent="0.25">
      <c r="A1" s="62"/>
      <c r="B1" s="63"/>
      <c r="C1" s="182"/>
      <c r="D1" s="182"/>
      <c r="E1" s="182"/>
      <c r="F1" s="182"/>
      <c r="G1" s="182"/>
      <c r="H1" s="182"/>
      <c r="I1" s="182"/>
      <c r="J1" s="182"/>
      <c r="K1" s="182"/>
      <c r="L1" s="182"/>
    </row>
    <row r="2" spans="1:12" ht="19.5" x14ac:dyDescent="0.3">
      <c r="A2" s="3" t="s">
        <v>0</v>
      </c>
      <c r="B2" s="63"/>
      <c r="C2" s="182"/>
      <c r="D2" s="182"/>
      <c r="E2" s="182"/>
      <c r="F2" s="182"/>
      <c r="G2" s="182"/>
      <c r="H2" s="182"/>
      <c r="I2" s="182"/>
      <c r="J2" s="182"/>
      <c r="K2" s="182"/>
      <c r="L2" s="182"/>
    </row>
    <row r="3" spans="1:12" ht="19.5" x14ac:dyDescent="0.3">
      <c r="A3" s="3" t="s">
        <v>1</v>
      </c>
      <c r="B3" s="63"/>
      <c r="C3" s="182"/>
      <c r="D3" s="182"/>
      <c r="E3" s="182"/>
      <c r="F3" s="182"/>
      <c r="G3" s="182"/>
      <c r="H3" s="182"/>
      <c r="I3" s="182"/>
      <c r="J3" s="182"/>
      <c r="K3" s="182"/>
      <c r="L3" s="182"/>
    </row>
    <row r="4" spans="1:12" ht="8.1" customHeight="1" x14ac:dyDescent="0.3">
      <c r="A4" s="3"/>
      <c r="B4" s="63"/>
      <c r="C4" s="182"/>
      <c r="D4" s="182"/>
      <c r="E4" s="182"/>
      <c r="F4" s="182"/>
      <c r="G4" s="182"/>
      <c r="H4" s="182"/>
      <c r="I4" s="182"/>
      <c r="J4" s="182"/>
      <c r="K4" s="182"/>
      <c r="L4" s="182"/>
    </row>
    <row r="5" spans="1:12" ht="19.5" x14ac:dyDescent="0.3">
      <c r="A5" s="4" t="s">
        <v>409</v>
      </c>
      <c r="B5" s="63"/>
      <c r="C5" s="182"/>
      <c r="D5" s="182"/>
      <c r="E5" s="182"/>
      <c r="F5" s="182"/>
      <c r="G5" s="182"/>
      <c r="H5" s="182"/>
      <c r="I5" s="182"/>
      <c r="J5" s="182"/>
      <c r="K5" s="182"/>
      <c r="L5" s="182"/>
    </row>
    <row r="6" spans="1:12" ht="20.25" customHeight="1" thickBot="1" x14ac:dyDescent="0.35">
      <c r="A6" s="64" t="s">
        <v>410</v>
      </c>
      <c r="B6" s="65"/>
      <c r="C6" s="183"/>
      <c r="D6" s="183"/>
      <c r="E6" s="183"/>
      <c r="F6" s="183"/>
      <c r="G6" s="183"/>
      <c r="H6" s="183"/>
      <c r="I6" s="183"/>
      <c r="J6" s="183"/>
      <c r="K6" s="183"/>
      <c r="L6" s="183"/>
    </row>
    <row r="7" spans="1:12" ht="8.1" customHeight="1" x14ac:dyDescent="0.25">
      <c r="A7" s="120"/>
      <c r="B7" s="120"/>
    </row>
    <row r="8" spans="1:12" ht="15.75" customHeight="1" x14ac:dyDescent="0.25">
      <c r="A8" s="121" t="s">
        <v>411</v>
      </c>
      <c r="B8" s="123" t="s">
        <v>412</v>
      </c>
      <c r="C8" s="185" t="s">
        <v>413</v>
      </c>
      <c r="D8" s="186" t="s">
        <v>414</v>
      </c>
      <c r="E8" s="187"/>
      <c r="F8" s="187"/>
      <c r="G8" s="188"/>
      <c r="H8" s="186" t="s">
        <v>415</v>
      </c>
      <c r="I8" s="189"/>
      <c r="J8" s="190" t="s">
        <v>416</v>
      </c>
      <c r="K8" s="190" t="s">
        <v>417</v>
      </c>
      <c r="L8" s="191" t="s">
        <v>418</v>
      </c>
    </row>
    <row r="9" spans="1:12" ht="91.5" customHeight="1" thickBot="1" x14ac:dyDescent="0.3">
      <c r="A9" s="122"/>
      <c r="B9" s="124"/>
      <c r="C9" s="192"/>
      <c r="D9" s="193" t="s">
        <v>419</v>
      </c>
      <c r="E9" s="194" t="s">
        <v>420</v>
      </c>
      <c r="F9" s="194" t="s">
        <v>421</v>
      </c>
      <c r="G9" s="195" t="s">
        <v>422</v>
      </c>
      <c r="H9" s="194" t="s">
        <v>423</v>
      </c>
      <c r="I9" s="194" t="s">
        <v>422</v>
      </c>
      <c r="J9" s="196"/>
      <c r="K9" s="197"/>
      <c r="L9" s="198"/>
    </row>
    <row r="10" spans="1:12" ht="15.75" x14ac:dyDescent="0.25">
      <c r="A10" s="66">
        <v>1</v>
      </c>
      <c r="B10" s="67" t="s">
        <v>424</v>
      </c>
      <c r="C10" s="199">
        <f t="shared" ref="C10:K10" si="0">SUM(C11:C22)</f>
        <v>471320946.78999996</v>
      </c>
      <c r="D10" s="199">
        <f t="shared" si="0"/>
        <v>0</v>
      </c>
      <c r="E10" s="199">
        <f t="shared" si="0"/>
        <v>0</v>
      </c>
      <c r="F10" s="199">
        <f t="shared" si="0"/>
        <v>0</v>
      </c>
      <c r="G10" s="199">
        <f t="shared" si="0"/>
        <v>0</v>
      </c>
      <c r="H10" s="199">
        <f t="shared" si="0"/>
        <v>0</v>
      </c>
      <c r="I10" s="199">
        <f t="shared" si="0"/>
        <v>0</v>
      </c>
      <c r="J10" s="199">
        <f t="shared" si="0"/>
        <v>0</v>
      </c>
      <c r="K10" s="199">
        <f t="shared" si="0"/>
        <v>0</v>
      </c>
      <c r="L10" s="199">
        <f t="shared" ref="L10" si="1">+C10+D10+E10+F10+G10+H10+I10+J10+K10</f>
        <v>471320946.78999996</v>
      </c>
    </row>
    <row r="11" spans="1:12" x14ac:dyDescent="0.25">
      <c r="A11" s="68" t="s">
        <v>425</v>
      </c>
      <c r="B11" s="109" t="s">
        <v>426</v>
      </c>
      <c r="C11" s="200">
        <v>7598</v>
      </c>
      <c r="D11" s="200"/>
      <c r="E11" s="200"/>
      <c r="F11" s="200"/>
      <c r="G11" s="200"/>
      <c r="H11" s="200"/>
      <c r="I11" s="200"/>
      <c r="J11" s="200"/>
      <c r="K11" s="200"/>
      <c r="L11" s="200">
        <f>+C11+D11+E11+F11+G11+H11+I11+J11+K11</f>
        <v>7598</v>
      </c>
    </row>
    <row r="12" spans="1:12" ht="28.5" customHeight="1" x14ac:dyDescent="0.25">
      <c r="A12" s="68" t="s">
        <v>427</v>
      </c>
      <c r="B12" s="109" t="s">
        <v>428</v>
      </c>
      <c r="C12" s="200">
        <v>6185.8</v>
      </c>
      <c r="D12" s="200"/>
      <c r="E12" s="200"/>
      <c r="F12" s="200"/>
      <c r="G12" s="200"/>
      <c r="H12" s="200"/>
      <c r="I12" s="200"/>
      <c r="J12" s="200"/>
      <c r="K12" s="200"/>
      <c r="L12" s="200">
        <f t="shared" ref="L12:L75" si="2">+C12+D12+E12+F12+G12+H12+I12+J12+K12</f>
        <v>6185.8</v>
      </c>
    </row>
    <row r="13" spans="1:12" x14ac:dyDescent="0.25">
      <c r="A13" s="68" t="s">
        <v>429</v>
      </c>
      <c r="B13" s="109" t="s">
        <v>430</v>
      </c>
      <c r="C13" s="200">
        <v>20188.900000000001</v>
      </c>
      <c r="D13" s="200"/>
      <c r="E13" s="200"/>
      <c r="F13" s="200"/>
      <c r="G13" s="200"/>
      <c r="H13" s="200"/>
      <c r="I13" s="200"/>
      <c r="J13" s="200"/>
      <c r="K13" s="200"/>
      <c r="L13" s="200">
        <f t="shared" si="2"/>
        <v>20188.900000000001</v>
      </c>
    </row>
    <row r="14" spans="1:12" x14ac:dyDescent="0.25">
      <c r="A14" s="68" t="s">
        <v>431</v>
      </c>
      <c r="B14" s="109" t="s">
        <v>432</v>
      </c>
      <c r="C14" s="200">
        <v>98318.2</v>
      </c>
      <c r="D14" s="200"/>
      <c r="E14" s="200"/>
      <c r="F14" s="200"/>
      <c r="G14" s="200"/>
      <c r="H14" s="200"/>
      <c r="I14" s="200"/>
      <c r="J14" s="200"/>
      <c r="K14" s="200"/>
      <c r="L14" s="200">
        <f t="shared" si="2"/>
        <v>98318.2</v>
      </c>
    </row>
    <row r="15" spans="1:12" x14ac:dyDescent="0.25">
      <c r="A15" s="68" t="s">
        <v>433</v>
      </c>
      <c r="B15" s="109" t="s">
        <v>434</v>
      </c>
      <c r="C15" s="200">
        <v>12337246.579999996</v>
      </c>
      <c r="D15" s="200"/>
      <c r="E15" s="200"/>
      <c r="F15" s="200"/>
      <c r="G15" s="200"/>
      <c r="H15" s="200"/>
      <c r="I15" s="200"/>
      <c r="J15" s="200"/>
      <c r="K15" s="200"/>
      <c r="L15" s="200">
        <f>+C15+D15+E15+F15+G15+H15+I15+J15+K15</f>
        <v>12337246.579999996</v>
      </c>
    </row>
    <row r="16" spans="1:12" x14ac:dyDescent="0.25">
      <c r="A16" s="68" t="s">
        <v>435</v>
      </c>
      <c r="B16" s="109" t="s">
        <v>436</v>
      </c>
      <c r="C16" s="200">
        <v>230850980.77000001</v>
      </c>
      <c r="D16" s="200"/>
      <c r="E16" s="200"/>
      <c r="F16" s="200"/>
      <c r="G16" s="200"/>
      <c r="H16" s="200"/>
      <c r="I16" s="200"/>
      <c r="J16" s="200"/>
      <c r="K16" s="200"/>
      <c r="L16" s="200">
        <f t="shared" si="2"/>
        <v>230850980.77000001</v>
      </c>
    </row>
    <row r="17" spans="1:12" x14ac:dyDescent="0.25">
      <c r="A17" s="68" t="s">
        <v>437</v>
      </c>
      <c r="B17" s="109" t="s">
        <v>438</v>
      </c>
      <c r="C17" s="200">
        <v>192090444.41</v>
      </c>
      <c r="D17" s="200"/>
      <c r="E17" s="200"/>
      <c r="F17" s="200"/>
      <c r="G17" s="200"/>
      <c r="H17" s="200"/>
      <c r="I17" s="200"/>
      <c r="J17" s="200"/>
      <c r="K17" s="200"/>
      <c r="L17" s="200">
        <f t="shared" si="2"/>
        <v>192090444.41</v>
      </c>
    </row>
    <row r="18" spans="1:12" x14ac:dyDescent="0.25">
      <c r="A18" s="68" t="s">
        <v>439</v>
      </c>
      <c r="B18" s="109" t="s">
        <v>440</v>
      </c>
      <c r="C18" s="200">
        <v>15188621.920000002</v>
      </c>
      <c r="D18" s="200"/>
      <c r="E18" s="200"/>
      <c r="F18" s="200"/>
      <c r="G18" s="200"/>
      <c r="H18" s="200"/>
      <c r="I18" s="200"/>
      <c r="J18" s="200"/>
      <c r="K18" s="200"/>
      <c r="L18" s="200">
        <f t="shared" si="2"/>
        <v>15188621.920000002</v>
      </c>
    </row>
    <row r="19" spans="1:12" x14ac:dyDescent="0.25">
      <c r="A19" s="68" t="s">
        <v>441</v>
      </c>
      <c r="B19" s="109" t="s">
        <v>442</v>
      </c>
      <c r="C19" s="200"/>
      <c r="D19" s="200"/>
      <c r="E19" s="200"/>
      <c r="F19" s="200"/>
      <c r="G19" s="200"/>
      <c r="H19" s="200"/>
      <c r="I19" s="200"/>
      <c r="J19" s="200"/>
      <c r="K19" s="200"/>
      <c r="L19" s="200">
        <f t="shared" si="2"/>
        <v>0</v>
      </c>
    </row>
    <row r="20" spans="1:12" x14ac:dyDescent="0.25">
      <c r="A20" s="68" t="s">
        <v>443</v>
      </c>
      <c r="B20" s="109" t="s">
        <v>444</v>
      </c>
      <c r="C20" s="200">
        <v>10252479.889999999</v>
      </c>
      <c r="D20" s="200"/>
      <c r="E20" s="200"/>
      <c r="F20" s="200"/>
      <c r="G20" s="200"/>
      <c r="H20" s="200"/>
      <c r="I20" s="200"/>
      <c r="J20" s="200"/>
      <c r="K20" s="200"/>
      <c r="L20" s="200">
        <f t="shared" si="2"/>
        <v>10252479.889999999</v>
      </c>
    </row>
    <row r="21" spans="1:12" x14ac:dyDescent="0.25">
      <c r="A21" s="68" t="s">
        <v>445</v>
      </c>
      <c r="B21" s="109" t="s">
        <v>446</v>
      </c>
      <c r="C21" s="200">
        <v>3072504.32</v>
      </c>
      <c r="D21" s="200"/>
      <c r="E21" s="200"/>
      <c r="F21" s="200"/>
      <c r="G21" s="200"/>
      <c r="H21" s="200"/>
      <c r="I21" s="200"/>
      <c r="J21" s="200"/>
      <c r="K21" s="200"/>
      <c r="L21" s="200">
        <f t="shared" si="2"/>
        <v>3072504.32</v>
      </c>
    </row>
    <row r="22" spans="1:12" x14ac:dyDescent="0.25">
      <c r="A22" s="68" t="s">
        <v>447</v>
      </c>
      <c r="B22" s="109" t="s">
        <v>448</v>
      </c>
      <c r="C22" s="200">
        <v>7396378.0000000009</v>
      </c>
      <c r="D22" s="200"/>
      <c r="E22" s="200"/>
      <c r="F22" s="200"/>
      <c r="G22" s="200"/>
      <c r="H22" s="200"/>
      <c r="I22" s="200"/>
      <c r="J22" s="200"/>
      <c r="K22" s="200"/>
      <c r="L22" s="200">
        <f t="shared" si="2"/>
        <v>7396378.0000000009</v>
      </c>
    </row>
    <row r="23" spans="1:12" ht="15.75" x14ac:dyDescent="0.25">
      <c r="A23" s="69">
        <v>4</v>
      </c>
      <c r="B23" s="70" t="s">
        <v>449</v>
      </c>
      <c r="C23" s="199">
        <f t="shared" ref="C23:K23" si="3">SUM(C24:C79)</f>
        <v>189701273.45000005</v>
      </c>
      <c r="D23" s="199">
        <f t="shared" si="3"/>
        <v>0</v>
      </c>
      <c r="E23" s="199">
        <f t="shared" si="3"/>
        <v>0</v>
      </c>
      <c r="F23" s="199">
        <f t="shared" si="3"/>
        <v>0</v>
      </c>
      <c r="G23" s="199">
        <f t="shared" si="3"/>
        <v>0</v>
      </c>
      <c r="H23" s="199">
        <f t="shared" si="3"/>
        <v>0</v>
      </c>
      <c r="I23" s="199">
        <f t="shared" si="3"/>
        <v>0</v>
      </c>
      <c r="J23" s="199">
        <f t="shared" si="3"/>
        <v>0</v>
      </c>
      <c r="K23" s="199">
        <f t="shared" si="3"/>
        <v>0</v>
      </c>
      <c r="L23" s="199">
        <f t="shared" si="2"/>
        <v>189701273.45000005</v>
      </c>
    </row>
    <row r="24" spans="1:12" x14ac:dyDescent="0.25">
      <c r="A24" s="68" t="s">
        <v>450</v>
      </c>
      <c r="B24" s="109" t="s">
        <v>451</v>
      </c>
      <c r="C24" s="200">
        <v>524664.86</v>
      </c>
      <c r="D24" s="200"/>
      <c r="E24" s="200"/>
      <c r="F24" s="200"/>
      <c r="G24" s="200"/>
      <c r="H24" s="200"/>
      <c r="I24" s="200"/>
      <c r="J24" s="200"/>
      <c r="K24" s="200"/>
      <c r="L24" s="200">
        <f t="shared" si="2"/>
        <v>524664.86</v>
      </c>
    </row>
    <row r="25" spans="1:12" x14ac:dyDescent="0.25">
      <c r="A25" s="68" t="s">
        <v>452</v>
      </c>
      <c r="B25" s="109" t="s">
        <v>453</v>
      </c>
      <c r="C25" s="200">
        <v>15900503.789999999</v>
      </c>
      <c r="D25" s="200"/>
      <c r="E25" s="200"/>
      <c r="F25" s="200"/>
      <c r="G25" s="200"/>
      <c r="H25" s="200"/>
      <c r="I25" s="200"/>
      <c r="J25" s="200"/>
      <c r="K25" s="200"/>
      <c r="L25" s="200">
        <f t="shared" si="2"/>
        <v>15900503.789999999</v>
      </c>
    </row>
    <row r="26" spans="1:12" x14ac:dyDescent="0.25">
      <c r="A26" s="68" t="s">
        <v>454</v>
      </c>
      <c r="B26" s="109" t="s">
        <v>455</v>
      </c>
      <c r="C26" s="200">
        <v>129864</v>
      </c>
      <c r="D26" s="200"/>
      <c r="E26" s="200"/>
      <c r="F26" s="200"/>
      <c r="G26" s="200"/>
      <c r="H26" s="200"/>
      <c r="I26" s="200"/>
      <c r="J26" s="200"/>
      <c r="K26" s="200"/>
      <c r="L26" s="200">
        <f t="shared" si="2"/>
        <v>129864</v>
      </c>
    </row>
    <row r="27" spans="1:12" x14ac:dyDescent="0.25">
      <c r="A27" s="68" t="s">
        <v>456</v>
      </c>
      <c r="B27" s="109" t="s">
        <v>457</v>
      </c>
      <c r="C27" s="200">
        <v>10171441</v>
      </c>
      <c r="D27" s="200"/>
      <c r="E27" s="200"/>
      <c r="F27" s="200"/>
      <c r="G27" s="200"/>
      <c r="H27" s="200"/>
      <c r="I27" s="200"/>
      <c r="J27" s="200"/>
      <c r="K27" s="200"/>
      <c r="L27" s="200">
        <f t="shared" si="2"/>
        <v>10171441</v>
      </c>
    </row>
    <row r="28" spans="1:12" x14ac:dyDescent="0.25">
      <c r="A28" s="68" t="s">
        <v>458</v>
      </c>
      <c r="B28" s="109" t="s">
        <v>459</v>
      </c>
      <c r="C28" s="200">
        <v>3866644.3200000003</v>
      </c>
      <c r="D28" s="200"/>
      <c r="E28" s="200"/>
      <c r="F28" s="200"/>
      <c r="G28" s="200"/>
      <c r="H28" s="200"/>
      <c r="I28" s="200"/>
      <c r="J28" s="200"/>
      <c r="K28" s="200"/>
      <c r="L28" s="200">
        <f t="shared" si="2"/>
        <v>3866644.3200000003</v>
      </c>
    </row>
    <row r="29" spans="1:12" x14ac:dyDescent="0.25">
      <c r="A29" s="68" t="s">
        <v>460</v>
      </c>
      <c r="B29" s="109" t="s">
        <v>461</v>
      </c>
      <c r="C29" s="200">
        <v>1752927.69</v>
      </c>
      <c r="D29" s="200"/>
      <c r="E29" s="200"/>
      <c r="F29" s="200"/>
      <c r="G29" s="200"/>
      <c r="H29" s="200"/>
      <c r="I29" s="200"/>
      <c r="J29" s="200"/>
      <c r="K29" s="200"/>
      <c r="L29" s="200">
        <f t="shared" si="2"/>
        <v>1752927.69</v>
      </c>
    </row>
    <row r="30" spans="1:12" x14ac:dyDescent="0.25">
      <c r="A30" s="68" t="s">
        <v>462</v>
      </c>
      <c r="B30" s="110" t="s">
        <v>463</v>
      </c>
      <c r="C30" s="200">
        <v>3154067.73</v>
      </c>
      <c r="D30" s="200"/>
      <c r="E30" s="200"/>
      <c r="F30" s="200"/>
      <c r="G30" s="200"/>
      <c r="H30" s="200"/>
      <c r="I30" s="200"/>
      <c r="J30" s="200"/>
      <c r="K30" s="200"/>
      <c r="L30" s="200">
        <f t="shared" si="2"/>
        <v>3154067.73</v>
      </c>
    </row>
    <row r="31" spans="1:12" x14ac:dyDescent="0.25">
      <c r="A31" s="68" t="s">
        <v>464</v>
      </c>
      <c r="B31" s="109" t="s">
        <v>465</v>
      </c>
      <c r="C31" s="200">
        <v>1792806.24</v>
      </c>
      <c r="D31" s="200"/>
      <c r="E31" s="200"/>
      <c r="F31" s="200"/>
      <c r="G31" s="200"/>
      <c r="H31" s="200"/>
      <c r="I31" s="200"/>
      <c r="J31" s="200"/>
      <c r="K31" s="200"/>
      <c r="L31" s="200">
        <f t="shared" si="2"/>
        <v>1792806.24</v>
      </c>
    </row>
    <row r="32" spans="1:12" x14ac:dyDescent="0.25">
      <c r="A32" s="68" t="s">
        <v>466</v>
      </c>
      <c r="B32" s="109" t="s">
        <v>467</v>
      </c>
      <c r="C32" s="200">
        <v>964353.6</v>
      </c>
      <c r="D32" s="200"/>
      <c r="E32" s="200"/>
      <c r="F32" s="200"/>
      <c r="G32" s="200"/>
      <c r="H32" s="200"/>
      <c r="I32" s="200"/>
      <c r="J32" s="200"/>
      <c r="K32" s="200"/>
      <c r="L32" s="200">
        <f t="shared" si="2"/>
        <v>964353.6</v>
      </c>
    </row>
    <row r="33" spans="1:12" x14ac:dyDescent="0.25">
      <c r="A33" s="68" t="s">
        <v>468</v>
      </c>
      <c r="B33" s="109" t="s">
        <v>469</v>
      </c>
      <c r="C33" s="200">
        <v>1873154.4699999997</v>
      </c>
      <c r="D33" s="200"/>
      <c r="E33" s="200"/>
      <c r="F33" s="200"/>
      <c r="G33" s="200"/>
      <c r="H33" s="200"/>
      <c r="I33" s="200"/>
      <c r="J33" s="200"/>
      <c r="K33" s="200"/>
      <c r="L33" s="200">
        <f t="shared" si="2"/>
        <v>1873154.4699999997</v>
      </c>
    </row>
    <row r="34" spans="1:12" x14ac:dyDescent="0.25">
      <c r="A34" s="68" t="s">
        <v>470</v>
      </c>
      <c r="B34" s="109" t="s">
        <v>471</v>
      </c>
      <c r="C34" s="200">
        <v>9207598.7000000011</v>
      </c>
      <c r="D34" s="200"/>
      <c r="E34" s="200"/>
      <c r="F34" s="200"/>
      <c r="G34" s="200"/>
      <c r="H34" s="200"/>
      <c r="I34" s="200"/>
      <c r="J34" s="200"/>
      <c r="K34" s="200"/>
      <c r="L34" s="200">
        <f t="shared" si="2"/>
        <v>9207598.7000000011</v>
      </c>
    </row>
    <row r="35" spans="1:12" x14ac:dyDescent="0.25">
      <c r="A35" s="68" t="s">
        <v>472</v>
      </c>
      <c r="B35" s="109" t="s">
        <v>473</v>
      </c>
      <c r="C35" s="200">
        <v>4924304.8899999997</v>
      </c>
      <c r="D35" s="200"/>
      <c r="E35" s="200"/>
      <c r="F35" s="200"/>
      <c r="G35" s="200"/>
      <c r="H35" s="200"/>
      <c r="I35" s="200"/>
      <c r="J35" s="200"/>
      <c r="K35" s="200"/>
      <c r="L35" s="200">
        <f t="shared" si="2"/>
        <v>4924304.8899999997</v>
      </c>
    </row>
    <row r="36" spans="1:12" x14ac:dyDescent="0.25">
      <c r="A36" s="68" t="s">
        <v>474</v>
      </c>
      <c r="B36" s="109" t="s">
        <v>475</v>
      </c>
      <c r="C36" s="200">
        <v>1655511.9999999995</v>
      </c>
      <c r="D36" s="200"/>
      <c r="E36" s="200"/>
      <c r="F36" s="200"/>
      <c r="G36" s="200"/>
      <c r="H36" s="200"/>
      <c r="I36" s="200"/>
      <c r="J36" s="200"/>
      <c r="K36" s="200"/>
      <c r="L36" s="200">
        <f t="shared" si="2"/>
        <v>1655511.9999999995</v>
      </c>
    </row>
    <row r="37" spans="1:12" x14ac:dyDescent="0.25">
      <c r="A37" s="68" t="s">
        <v>476</v>
      </c>
      <c r="B37" s="109" t="s">
        <v>477</v>
      </c>
      <c r="C37" s="200">
        <v>1178807</v>
      </c>
      <c r="D37" s="200"/>
      <c r="E37" s="200"/>
      <c r="F37" s="200"/>
      <c r="G37" s="200"/>
      <c r="H37" s="200"/>
      <c r="I37" s="200"/>
      <c r="J37" s="200"/>
      <c r="K37" s="200"/>
      <c r="L37" s="200">
        <f t="shared" si="2"/>
        <v>1178807</v>
      </c>
    </row>
    <row r="38" spans="1:12" x14ac:dyDescent="0.25">
      <c r="A38" s="68" t="s">
        <v>478</v>
      </c>
      <c r="B38" s="111" t="s">
        <v>479</v>
      </c>
      <c r="C38" s="200">
        <v>8497525.6900000013</v>
      </c>
      <c r="D38" s="200"/>
      <c r="E38" s="200"/>
      <c r="F38" s="200"/>
      <c r="G38" s="200"/>
      <c r="H38" s="200"/>
      <c r="I38" s="200"/>
      <c r="J38" s="200"/>
      <c r="K38" s="200"/>
      <c r="L38" s="200">
        <f t="shared" si="2"/>
        <v>8497525.6900000013</v>
      </c>
    </row>
    <row r="39" spans="1:12" x14ac:dyDescent="0.25">
      <c r="A39" s="68" t="s">
        <v>480</v>
      </c>
      <c r="B39" s="111" t="s">
        <v>481</v>
      </c>
      <c r="C39" s="200">
        <v>3791637.9899999998</v>
      </c>
      <c r="D39" s="200"/>
      <c r="E39" s="200"/>
      <c r="F39" s="200"/>
      <c r="G39" s="200"/>
      <c r="H39" s="200"/>
      <c r="I39" s="200"/>
      <c r="J39" s="200"/>
      <c r="K39" s="200"/>
      <c r="L39" s="200">
        <f t="shared" si="2"/>
        <v>3791637.9899999998</v>
      </c>
    </row>
    <row r="40" spans="1:12" x14ac:dyDescent="0.25">
      <c r="A40" s="68" t="s">
        <v>482</v>
      </c>
      <c r="B40" s="111" t="s">
        <v>483</v>
      </c>
      <c r="C40" s="200">
        <v>20212675.769999996</v>
      </c>
      <c r="D40" s="200"/>
      <c r="E40" s="200"/>
      <c r="F40" s="200"/>
      <c r="G40" s="200"/>
      <c r="H40" s="200"/>
      <c r="I40" s="200"/>
      <c r="J40" s="200"/>
      <c r="K40" s="200"/>
      <c r="L40" s="200">
        <f t="shared" si="2"/>
        <v>20212675.769999996</v>
      </c>
    </row>
    <row r="41" spans="1:12" x14ac:dyDescent="0.25">
      <c r="A41" s="68" t="s">
        <v>484</v>
      </c>
      <c r="B41" s="111" t="s">
        <v>485</v>
      </c>
      <c r="C41" s="200">
        <v>377235.07</v>
      </c>
      <c r="D41" s="200"/>
      <c r="E41" s="200"/>
      <c r="F41" s="200"/>
      <c r="G41" s="200"/>
      <c r="H41" s="200"/>
      <c r="I41" s="200"/>
      <c r="J41" s="200"/>
      <c r="K41" s="200"/>
      <c r="L41" s="200">
        <f t="shared" si="2"/>
        <v>377235.07</v>
      </c>
    </row>
    <row r="42" spans="1:12" x14ac:dyDescent="0.25">
      <c r="A42" s="68" t="s">
        <v>486</v>
      </c>
      <c r="B42" s="111" t="s">
        <v>487</v>
      </c>
      <c r="C42" s="200">
        <v>1984745.5999999996</v>
      </c>
      <c r="D42" s="200"/>
      <c r="E42" s="200"/>
      <c r="F42" s="200"/>
      <c r="G42" s="200"/>
      <c r="H42" s="200"/>
      <c r="I42" s="200"/>
      <c r="J42" s="200"/>
      <c r="K42" s="200"/>
      <c r="L42" s="200">
        <f t="shared" si="2"/>
        <v>1984745.5999999996</v>
      </c>
    </row>
    <row r="43" spans="1:12" x14ac:dyDescent="0.25">
      <c r="A43" s="68" t="s">
        <v>488</v>
      </c>
      <c r="B43" s="111" t="s">
        <v>489</v>
      </c>
      <c r="C43" s="200">
        <v>623108.84</v>
      </c>
      <c r="D43" s="200"/>
      <c r="E43" s="200"/>
      <c r="F43" s="200"/>
      <c r="G43" s="200"/>
      <c r="H43" s="200"/>
      <c r="I43" s="200"/>
      <c r="J43" s="200"/>
      <c r="K43" s="200"/>
      <c r="L43" s="200">
        <f t="shared" si="2"/>
        <v>623108.84</v>
      </c>
    </row>
    <row r="44" spans="1:12" x14ac:dyDescent="0.25">
      <c r="A44" s="68" t="s">
        <v>490</v>
      </c>
      <c r="B44" s="111" t="s">
        <v>491</v>
      </c>
      <c r="C44" s="200">
        <v>527403.24</v>
      </c>
      <c r="D44" s="200"/>
      <c r="E44" s="200"/>
      <c r="F44" s="200"/>
      <c r="G44" s="200"/>
      <c r="H44" s="200"/>
      <c r="I44" s="200"/>
      <c r="J44" s="200"/>
      <c r="K44" s="200"/>
      <c r="L44" s="200">
        <f t="shared" si="2"/>
        <v>527403.24</v>
      </c>
    </row>
    <row r="45" spans="1:12" x14ac:dyDescent="0.25">
      <c r="A45" s="68" t="s">
        <v>492</v>
      </c>
      <c r="B45" s="111" t="s">
        <v>493</v>
      </c>
      <c r="C45" s="200">
        <v>2385278.6799999997</v>
      </c>
      <c r="D45" s="200"/>
      <c r="E45" s="200"/>
      <c r="F45" s="200"/>
      <c r="G45" s="200"/>
      <c r="H45" s="200"/>
      <c r="I45" s="200"/>
      <c r="J45" s="200"/>
      <c r="K45" s="200"/>
      <c r="L45" s="200">
        <f t="shared" si="2"/>
        <v>2385278.6799999997</v>
      </c>
    </row>
    <row r="46" spans="1:12" x14ac:dyDescent="0.25">
      <c r="A46" s="68" t="s">
        <v>494</v>
      </c>
      <c r="B46" s="111" t="s">
        <v>495</v>
      </c>
      <c r="C46" s="200">
        <v>3986696.74</v>
      </c>
      <c r="D46" s="200"/>
      <c r="E46" s="200"/>
      <c r="F46" s="200"/>
      <c r="G46" s="200"/>
      <c r="H46" s="200"/>
      <c r="I46" s="200"/>
      <c r="J46" s="200"/>
      <c r="K46" s="200"/>
      <c r="L46" s="200">
        <f t="shared" si="2"/>
        <v>3986696.74</v>
      </c>
    </row>
    <row r="47" spans="1:12" x14ac:dyDescent="0.25">
      <c r="A47" s="68" t="s">
        <v>496</v>
      </c>
      <c r="B47" s="111" t="s">
        <v>497</v>
      </c>
      <c r="C47" s="200">
        <v>2239710.87</v>
      </c>
      <c r="D47" s="200"/>
      <c r="E47" s="200"/>
      <c r="F47" s="200"/>
      <c r="G47" s="200"/>
      <c r="H47" s="200"/>
      <c r="I47" s="200"/>
      <c r="J47" s="200"/>
      <c r="K47" s="200"/>
      <c r="L47" s="200">
        <f t="shared" si="2"/>
        <v>2239710.87</v>
      </c>
    </row>
    <row r="48" spans="1:12" x14ac:dyDescent="0.25">
      <c r="A48" s="68" t="s">
        <v>498</v>
      </c>
      <c r="B48" s="111" t="s">
        <v>499</v>
      </c>
      <c r="C48" s="200">
        <v>6127820.6400000006</v>
      </c>
      <c r="D48" s="200"/>
      <c r="E48" s="200"/>
      <c r="F48" s="200"/>
      <c r="G48" s="200"/>
      <c r="H48" s="200"/>
      <c r="I48" s="200"/>
      <c r="J48" s="200"/>
      <c r="K48" s="200"/>
      <c r="L48" s="200">
        <f t="shared" si="2"/>
        <v>6127820.6400000006</v>
      </c>
    </row>
    <row r="49" spans="1:12" x14ac:dyDescent="0.25">
      <c r="A49" s="68" t="s">
        <v>500</v>
      </c>
      <c r="B49" s="111" t="s">
        <v>501</v>
      </c>
      <c r="C49" s="200">
        <v>1073246.68</v>
      </c>
      <c r="D49" s="200"/>
      <c r="E49" s="200"/>
      <c r="F49" s="200"/>
      <c r="G49" s="200"/>
      <c r="H49" s="200"/>
      <c r="I49" s="200"/>
      <c r="J49" s="200"/>
      <c r="K49" s="200"/>
      <c r="L49" s="200">
        <f t="shared" si="2"/>
        <v>1073246.68</v>
      </c>
    </row>
    <row r="50" spans="1:12" x14ac:dyDescent="0.25">
      <c r="A50" s="68" t="s">
        <v>502</v>
      </c>
      <c r="B50" s="109" t="s">
        <v>503</v>
      </c>
      <c r="C50" s="200">
        <v>537115</v>
      </c>
      <c r="D50" s="200"/>
      <c r="E50" s="200"/>
      <c r="F50" s="200"/>
      <c r="G50" s="200"/>
      <c r="H50" s="200"/>
      <c r="I50" s="200"/>
      <c r="J50" s="200"/>
      <c r="K50" s="200"/>
      <c r="L50" s="200">
        <f t="shared" si="2"/>
        <v>537115</v>
      </c>
    </row>
    <row r="51" spans="1:12" x14ac:dyDescent="0.25">
      <c r="A51" s="68" t="s">
        <v>504</v>
      </c>
      <c r="B51" s="109" t="s">
        <v>505</v>
      </c>
      <c r="C51" s="200">
        <v>175203</v>
      </c>
      <c r="D51" s="200"/>
      <c r="E51" s="200"/>
      <c r="F51" s="200"/>
      <c r="G51" s="200"/>
      <c r="H51" s="200"/>
      <c r="I51" s="200"/>
      <c r="J51" s="200"/>
      <c r="K51" s="200"/>
      <c r="L51" s="200">
        <f t="shared" si="2"/>
        <v>175203</v>
      </c>
    </row>
    <row r="52" spans="1:12" x14ac:dyDescent="0.25">
      <c r="A52" s="68" t="s">
        <v>506</v>
      </c>
      <c r="B52" s="109" t="s">
        <v>507</v>
      </c>
      <c r="C52" s="200">
        <v>1721207</v>
      </c>
      <c r="D52" s="200"/>
      <c r="E52" s="200"/>
      <c r="F52" s="200"/>
      <c r="G52" s="200"/>
      <c r="H52" s="200"/>
      <c r="I52" s="200"/>
      <c r="J52" s="200"/>
      <c r="K52" s="200"/>
      <c r="L52" s="200">
        <f t="shared" si="2"/>
        <v>1721207</v>
      </c>
    </row>
    <row r="53" spans="1:12" x14ac:dyDescent="0.25">
      <c r="A53" s="68" t="s">
        <v>508</v>
      </c>
      <c r="B53" s="109" t="s">
        <v>509</v>
      </c>
      <c r="C53" s="200">
        <v>389194</v>
      </c>
      <c r="D53" s="200"/>
      <c r="E53" s="200"/>
      <c r="F53" s="200"/>
      <c r="G53" s="200"/>
      <c r="H53" s="200"/>
      <c r="I53" s="200"/>
      <c r="J53" s="200"/>
      <c r="K53" s="200"/>
      <c r="L53" s="200">
        <f t="shared" si="2"/>
        <v>389194</v>
      </c>
    </row>
    <row r="54" spans="1:12" x14ac:dyDescent="0.25">
      <c r="A54" s="68" t="s">
        <v>510</v>
      </c>
      <c r="B54" s="109" t="s">
        <v>511</v>
      </c>
      <c r="C54" s="200">
        <v>564341.24</v>
      </c>
      <c r="D54" s="200"/>
      <c r="E54" s="200"/>
      <c r="F54" s="200"/>
      <c r="G54" s="200"/>
      <c r="H54" s="200"/>
      <c r="I54" s="200"/>
      <c r="J54" s="200"/>
      <c r="K54" s="200"/>
      <c r="L54" s="200">
        <f t="shared" si="2"/>
        <v>564341.24</v>
      </c>
    </row>
    <row r="55" spans="1:12" x14ac:dyDescent="0.25">
      <c r="A55" s="68" t="s">
        <v>512</v>
      </c>
      <c r="B55" s="109" t="s">
        <v>513</v>
      </c>
      <c r="C55" s="200">
        <v>13202584.35</v>
      </c>
      <c r="D55" s="200"/>
      <c r="E55" s="200"/>
      <c r="F55" s="200"/>
      <c r="G55" s="200"/>
      <c r="H55" s="200"/>
      <c r="I55" s="200"/>
      <c r="J55" s="200"/>
      <c r="K55" s="200"/>
      <c r="L55" s="200">
        <f t="shared" si="2"/>
        <v>13202584.35</v>
      </c>
    </row>
    <row r="56" spans="1:12" x14ac:dyDescent="0.25">
      <c r="A56" s="68" t="s">
        <v>514</v>
      </c>
      <c r="B56" s="109" t="s">
        <v>515</v>
      </c>
      <c r="C56" s="200">
        <v>3817066.8</v>
      </c>
      <c r="D56" s="200"/>
      <c r="E56" s="200"/>
      <c r="F56" s="200"/>
      <c r="G56" s="200"/>
      <c r="H56" s="200"/>
      <c r="I56" s="200"/>
      <c r="J56" s="200"/>
      <c r="K56" s="200"/>
      <c r="L56" s="200">
        <f t="shared" si="2"/>
        <v>3817066.8</v>
      </c>
    </row>
    <row r="57" spans="1:12" x14ac:dyDescent="0.25">
      <c r="A57" s="68" t="s">
        <v>516</v>
      </c>
      <c r="B57" s="109" t="s">
        <v>517</v>
      </c>
      <c r="C57" s="200">
        <v>1913034.98</v>
      </c>
      <c r="D57" s="200"/>
      <c r="E57" s="200"/>
      <c r="F57" s="200"/>
      <c r="G57" s="200"/>
      <c r="H57" s="200"/>
      <c r="I57" s="200"/>
      <c r="J57" s="200"/>
      <c r="K57" s="200"/>
      <c r="L57" s="200">
        <f t="shared" si="2"/>
        <v>1913034.98</v>
      </c>
    </row>
    <row r="58" spans="1:12" x14ac:dyDescent="0.25">
      <c r="A58" s="68" t="s">
        <v>518</v>
      </c>
      <c r="B58" s="109" t="s">
        <v>519</v>
      </c>
      <c r="C58" s="200">
        <v>5348960.0100000007</v>
      </c>
      <c r="D58" s="200"/>
      <c r="E58" s="200"/>
      <c r="F58" s="200"/>
      <c r="G58" s="200"/>
      <c r="H58" s="200"/>
      <c r="I58" s="200"/>
      <c r="J58" s="200"/>
      <c r="K58" s="200"/>
      <c r="L58" s="200">
        <f t="shared" si="2"/>
        <v>5348960.0100000007</v>
      </c>
    </row>
    <row r="59" spans="1:12" x14ac:dyDescent="0.25">
      <c r="A59" s="68" t="s">
        <v>520</v>
      </c>
      <c r="B59" s="109" t="s">
        <v>521</v>
      </c>
      <c r="C59" s="200">
        <v>491911.6</v>
      </c>
      <c r="D59" s="200"/>
      <c r="E59" s="200"/>
      <c r="F59" s="200"/>
      <c r="G59" s="200"/>
      <c r="H59" s="200"/>
      <c r="I59" s="200"/>
      <c r="J59" s="200"/>
      <c r="K59" s="200"/>
      <c r="L59" s="200">
        <f t="shared" si="2"/>
        <v>491911.6</v>
      </c>
    </row>
    <row r="60" spans="1:12" x14ac:dyDescent="0.25">
      <c r="A60" s="68" t="s">
        <v>522</v>
      </c>
      <c r="B60" s="109" t="s">
        <v>523</v>
      </c>
      <c r="C60" s="200">
        <v>14399</v>
      </c>
      <c r="D60" s="200"/>
      <c r="E60" s="200"/>
      <c r="F60" s="200"/>
      <c r="G60" s="200"/>
      <c r="H60" s="200"/>
      <c r="I60" s="200"/>
      <c r="J60" s="200"/>
      <c r="K60" s="200"/>
      <c r="L60" s="200">
        <f t="shared" si="2"/>
        <v>14399</v>
      </c>
    </row>
    <row r="61" spans="1:12" x14ac:dyDescent="0.25">
      <c r="A61" s="68" t="s">
        <v>524</v>
      </c>
      <c r="B61" s="109" t="s">
        <v>525</v>
      </c>
      <c r="C61" s="200">
        <v>697129</v>
      </c>
      <c r="D61" s="200"/>
      <c r="E61" s="200"/>
      <c r="F61" s="200"/>
      <c r="G61" s="200"/>
      <c r="H61" s="200"/>
      <c r="I61" s="200"/>
      <c r="J61" s="200"/>
      <c r="K61" s="200"/>
      <c r="L61" s="200">
        <f t="shared" si="2"/>
        <v>697129</v>
      </c>
    </row>
    <row r="62" spans="1:12" x14ac:dyDescent="0.25">
      <c r="A62" s="68" t="s">
        <v>526</v>
      </c>
      <c r="B62" s="109" t="s">
        <v>527</v>
      </c>
      <c r="C62" s="200">
        <v>7923280.5500000007</v>
      </c>
      <c r="D62" s="200"/>
      <c r="E62" s="200"/>
      <c r="F62" s="200"/>
      <c r="G62" s="200"/>
      <c r="H62" s="200"/>
      <c r="I62" s="200"/>
      <c r="J62" s="200"/>
      <c r="K62" s="200"/>
      <c r="L62" s="200">
        <f t="shared" si="2"/>
        <v>7923280.5500000007</v>
      </c>
    </row>
    <row r="63" spans="1:12" x14ac:dyDescent="0.25">
      <c r="A63" s="68" t="s">
        <v>528</v>
      </c>
      <c r="B63" s="109" t="s">
        <v>529</v>
      </c>
      <c r="C63" s="200">
        <v>307851</v>
      </c>
      <c r="D63" s="200"/>
      <c r="E63" s="200"/>
      <c r="F63" s="200"/>
      <c r="G63" s="200"/>
      <c r="H63" s="200"/>
      <c r="I63" s="200"/>
      <c r="J63" s="200"/>
      <c r="K63" s="200"/>
      <c r="L63" s="200">
        <f t="shared" si="2"/>
        <v>307851</v>
      </c>
    </row>
    <row r="64" spans="1:12" x14ac:dyDescent="0.25">
      <c r="A64" s="68" t="s">
        <v>530</v>
      </c>
      <c r="B64" s="109" t="s">
        <v>531</v>
      </c>
      <c r="C64" s="200">
        <v>785746</v>
      </c>
      <c r="D64" s="200"/>
      <c r="E64" s="200"/>
      <c r="F64" s="200"/>
      <c r="G64" s="200"/>
      <c r="H64" s="200"/>
      <c r="I64" s="200"/>
      <c r="J64" s="200"/>
      <c r="K64" s="200"/>
      <c r="L64" s="200">
        <f t="shared" si="2"/>
        <v>785746</v>
      </c>
    </row>
    <row r="65" spans="1:12" x14ac:dyDescent="0.25">
      <c r="A65" s="68" t="s">
        <v>532</v>
      </c>
      <c r="B65" s="109" t="s">
        <v>533</v>
      </c>
      <c r="C65" s="200">
        <v>177817</v>
      </c>
      <c r="D65" s="200"/>
      <c r="E65" s="200"/>
      <c r="F65" s="200"/>
      <c r="G65" s="200"/>
      <c r="H65" s="200"/>
      <c r="I65" s="200"/>
      <c r="J65" s="200"/>
      <c r="K65" s="200"/>
      <c r="L65" s="200">
        <f t="shared" si="2"/>
        <v>177817</v>
      </c>
    </row>
    <row r="66" spans="1:12" x14ac:dyDescent="0.25">
      <c r="A66" s="68" t="s">
        <v>534</v>
      </c>
      <c r="B66" s="109" t="s">
        <v>535</v>
      </c>
      <c r="C66" s="200">
        <v>8736521.7999999989</v>
      </c>
      <c r="D66" s="200"/>
      <c r="E66" s="200"/>
      <c r="F66" s="200"/>
      <c r="G66" s="200"/>
      <c r="H66" s="200"/>
      <c r="I66" s="200"/>
      <c r="J66" s="200"/>
      <c r="K66" s="200"/>
      <c r="L66" s="200">
        <f t="shared" si="2"/>
        <v>8736521.7999999989</v>
      </c>
    </row>
    <row r="67" spans="1:12" x14ac:dyDescent="0.25">
      <c r="A67" s="68" t="s">
        <v>536</v>
      </c>
      <c r="B67" s="109" t="s">
        <v>537</v>
      </c>
      <c r="C67" s="200">
        <v>1037193.51</v>
      </c>
      <c r="D67" s="200"/>
      <c r="E67" s="200"/>
      <c r="F67" s="200"/>
      <c r="G67" s="200"/>
      <c r="H67" s="200"/>
      <c r="I67" s="200"/>
      <c r="J67" s="200"/>
      <c r="K67" s="200"/>
      <c r="L67" s="200">
        <f t="shared" si="2"/>
        <v>1037193.51</v>
      </c>
    </row>
    <row r="68" spans="1:12" x14ac:dyDescent="0.25">
      <c r="A68" s="68" t="s">
        <v>538</v>
      </c>
      <c r="B68" s="109" t="s">
        <v>539</v>
      </c>
      <c r="C68" s="200">
        <v>46930</v>
      </c>
      <c r="D68" s="200"/>
      <c r="E68" s="200"/>
      <c r="F68" s="200"/>
      <c r="G68" s="200"/>
      <c r="H68" s="200"/>
      <c r="I68" s="200"/>
      <c r="J68" s="200"/>
      <c r="K68" s="200"/>
      <c r="L68" s="200">
        <f t="shared" si="2"/>
        <v>46930</v>
      </c>
    </row>
    <row r="69" spans="1:12" x14ac:dyDescent="0.25">
      <c r="A69" s="68" t="s">
        <v>540</v>
      </c>
      <c r="B69" s="109" t="s">
        <v>541</v>
      </c>
      <c r="C69" s="200">
        <v>392590</v>
      </c>
      <c r="D69" s="200"/>
      <c r="E69" s="200"/>
      <c r="F69" s="200"/>
      <c r="G69" s="200"/>
      <c r="H69" s="200"/>
      <c r="I69" s="200"/>
      <c r="J69" s="200"/>
      <c r="K69" s="200"/>
      <c r="L69" s="200">
        <f t="shared" si="2"/>
        <v>392590</v>
      </c>
    </row>
    <row r="70" spans="1:12" x14ac:dyDescent="0.25">
      <c r="A70" s="68" t="s">
        <v>542</v>
      </c>
      <c r="B70" s="109" t="s">
        <v>543</v>
      </c>
      <c r="C70" s="200">
        <v>77430</v>
      </c>
      <c r="D70" s="200"/>
      <c r="E70" s="200"/>
      <c r="F70" s="200"/>
      <c r="G70" s="200"/>
      <c r="H70" s="200"/>
      <c r="I70" s="200"/>
      <c r="J70" s="200"/>
      <c r="K70" s="200"/>
      <c r="L70" s="200">
        <f t="shared" si="2"/>
        <v>77430</v>
      </c>
    </row>
    <row r="71" spans="1:12" x14ac:dyDescent="0.25">
      <c r="A71" s="68" t="s">
        <v>544</v>
      </c>
      <c r="B71" s="109" t="s">
        <v>545</v>
      </c>
      <c r="C71" s="200">
        <v>0</v>
      </c>
      <c r="D71" s="200"/>
      <c r="E71" s="200"/>
      <c r="F71" s="200"/>
      <c r="G71" s="200"/>
      <c r="H71" s="200"/>
      <c r="I71" s="200"/>
      <c r="J71" s="200"/>
      <c r="K71" s="200"/>
      <c r="L71" s="200">
        <f t="shared" si="2"/>
        <v>0</v>
      </c>
    </row>
    <row r="72" spans="1:12" x14ac:dyDescent="0.25">
      <c r="A72" s="68" t="s">
        <v>546</v>
      </c>
      <c r="B72" s="109" t="s">
        <v>547</v>
      </c>
      <c r="C72" s="200">
        <v>296157</v>
      </c>
      <c r="D72" s="200"/>
      <c r="E72" s="200"/>
      <c r="F72" s="200"/>
      <c r="G72" s="200"/>
      <c r="H72" s="200"/>
      <c r="I72" s="200"/>
      <c r="J72" s="200"/>
      <c r="K72" s="200"/>
      <c r="L72" s="200">
        <f t="shared" si="2"/>
        <v>296157</v>
      </c>
    </row>
    <row r="73" spans="1:12" x14ac:dyDescent="0.25">
      <c r="A73" s="68" t="s">
        <v>548</v>
      </c>
      <c r="B73" s="109" t="s">
        <v>549</v>
      </c>
      <c r="C73" s="200">
        <v>2959314</v>
      </c>
      <c r="D73" s="200"/>
      <c r="E73" s="200"/>
      <c r="F73" s="200"/>
      <c r="G73" s="200"/>
      <c r="H73" s="200"/>
      <c r="I73" s="200"/>
      <c r="J73" s="200"/>
      <c r="K73" s="200"/>
      <c r="L73" s="200">
        <f t="shared" si="2"/>
        <v>2959314</v>
      </c>
    </row>
    <row r="74" spans="1:12" x14ac:dyDescent="0.25">
      <c r="A74" s="68" t="s">
        <v>550</v>
      </c>
      <c r="B74" s="111" t="s">
        <v>551</v>
      </c>
      <c r="C74" s="200">
        <v>536212</v>
      </c>
      <c r="D74" s="200"/>
      <c r="E74" s="200"/>
      <c r="F74" s="200"/>
      <c r="G74" s="200"/>
      <c r="H74" s="200"/>
      <c r="I74" s="200"/>
      <c r="J74" s="200"/>
      <c r="K74" s="200"/>
      <c r="L74" s="200">
        <f t="shared" si="2"/>
        <v>536212</v>
      </c>
    </row>
    <row r="75" spans="1:12" x14ac:dyDescent="0.25">
      <c r="A75" s="68" t="s">
        <v>552</v>
      </c>
      <c r="B75" s="111" t="s">
        <v>553</v>
      </c>
      <c r="C75" s="200">
        <v>9184147.8399999999</v>
      </c>
      <c r="D75" s="200"/>
      <c r="E75" s="200"/>
      <c r="F75" s="200"/>
      <c r="G75" s="200"/>
      <c r="H75" s="200"/>
      <c r="I75" s="200"/>
      <c r="J75" s="200"/>
      <c r="K75" s="200"/>
      <c r="L75" s="200">
        <f t="shared" si="2"/>
        <v>9184147.8399999999</v>
      </c>
    </row>
    <row r="76" spans="1:12" x14ac:dyDescent="0.25">
      <c r="A76" s="68" t="s">
        <v>554</v>
      </c>
      <c r="B76" s="111" t="s">
        <v>555</v>
      </c>
      <c r="C76" s="200">
        <v>12102168.050000001</v>
      </c>
      <c r="D76" s="200"/>
      <c r="E76" s="200"/>
      <c r="F76" s="200"/>
      <c r="G76" s="200"/>
      <c r="H76" s="200"/>
      <c r="I76" s="200"/>
      <c r="J76" s="200"/>
      <c r="K76" s="200"/>
      <c r="L76" s="200">
        <f t="shared" ref="L76:L111" si="4">+C76+D76+E76+F76+G76+H76+I76+J76+K76</f>
        <v>12102168.050000001</v>
      </c>
    </row>
    <row r="77" spans="1:12" x14ac:dyDescent="0.25">
      <c r="A77" s="68" t="s">
        <v>556</v>
      </c>
      <c r="B77" s="109" t="s">
        <v>444</v>
      </c>
      <c r="C77" s="200">
        <v>3207965.6500000004</v>
      </c>
      <c r="D77" s="200"/>
      <c r="E77" s="200"/>
      <c r="F77" s="200"/>
      <c r="G77" s="200"/>
      <c r="H77" s="200"/>
      <c r="I77" s="200"/>
      <c r="J77" s="200"/>
      <c r="K77" s="200"/>
      <c r="L77" s="200">
        <f t="shared" si="4"/>
        <v>3207965.6500000004</v>
      </c>
    </row>
    <row r="78" spans="1:12" x14ac:dyDescent="0.25">
      <c r="A78" s="68" t="s">
        <v>557</v>
      </c>
      <c r="B78" s="109" t="s">
        <v>558</v>
      </c>
      <c r="C78" s="200">
        <v>3498770.61</v>
      </c>
      <c r="D78" s="200"/>
      <c r="E78" s="200"/>
      <c r="F78" s="200"/>
      <c r="G78" s="200"/>
      <c r="H78" s="200"/>
      <c r="I78" s="200"/>
      <c r="J78" s="200"/>
      <c r="K78" s="200"/>
      <c r="L78" s="200">
        <f t="shared" si="4"/>
        <v>3498770.61</v>
      </c>
    </row>
    <row r="79" spans="1:12" x14ac:dyDescent="0.25">
      <c r="A79" s="68" t="s">
        <v>559</v>
      </c>
      <c r="B79" s="109" t="s">
        <v>448</v>
      </c>
      <c r="C79" s="200">
        <v>635296.36</v>
      </c>
      <c r="D79" s="200"/>
      <c r="E79" s="200"/>
      <c r="F79" s="200"/>
      <c r="G79" s="200"/>
      <c r="H79" s="200"/>
      <c r="I79" s="200"/>
      <c r="J79" s="200"/>
      <c r="K79" s="200"/>
      <c r="L79" s="200">
        <f t="shared" si="4"/>
        <v>635296.36</v>
      </c>
    </row>
    <row r="80" spans="1:12" ht="15.75" x14ac:dyDescent="0.25">
      <c r="A80" s="69">
        <v>5</v>
      </c>
      <c r="B80" s="71" t="s">
        <v>560</v>
      </c>
      <c r="C80" s="199">
        <f t="shared" ref="C80:K80" si="5">SUM(C81:C84)</f>
        <v>20937784.219999999</v>
      </c>
      <c r="D80" s="199">
        <f t="shared" si="5"/>
        <v>0</v>
      </c>
      <c r="E80" s="199">
        <f t="shared" si="5"/>
        <v>0</v>
      </c>
      <c r="F80" s="199">
        <f t="shared" si="5"/>
        <v>0</v>
      </c>
      <c r="G80" s="199">
        <f t="shared" si="5"/>
        <v>0</v>
      </c>
      <c r="H80" s="199">
        <f t="shared" si="5"/>
        <v>0</v>
      </c>
      <c r="I80" s="199">
        <f t="shared" si="5"/>
        <v>0</v>
      </c>
      <c r="J80" s="199">
        <f t="shared" si="5"/>
        <v>0</v>
      </c>
      <c r="K80" s="199">
        <f t="shared" si="5"/>
        <v>0</v>
      </c>
      <c r="L80" s="199">
        <f t="shared" si="4"/>
        <v>20937784.219999999</v>
      </c>
    </row>
    <row r="81" spans="1:12" x14ac:dyDescent="0.25">
      <c r="A81" s="68" t="s">
        <v>561</v>
      </c>
      <c r="B81" s="111" t="s">
        <v>562</v>
      </c>
      <c r="C81" s="200">
        <v>20647416.789999999</v>
      </c>
      <c r="D81" s="200"/>
      <c r="E81" s="200"/>
      <c r="F81" s="200"/>
      <c r="G81" s="200"/>
      <c r="H81" s="200"/>
      <c r="I81" s="200"/>
      <c r="J81" s="200"/>
      <c r="K81" s="200"/>
      <c r="L81" s="200">
        <f t="shared" si="4"/>
        <v>20647416.789999999</v>
      </c>
    </row>
    <row r="82" spans="1:12" x14ac:dyDescent="0.25">
      <c r="A82" s="68" t="s">
        <v>563</v>
      </c>
      <c r="B82" s="111" t="s">
        <v>564</v>
      </c>
      <c r="C82" s="200">
        <v>2398</v>
      </c>
      <c r="D82" s="200"/>
      <c r="E82" s="200"/>
      <c r="F82" s="200"/>
      <c r="G82" s="200"/>
      <c r="H82" s="200"/>
      <c r="I82" s="200"/>
      <c r="J82" s="200"/>
      <c r="K82" s="200"/>
      <c r="L82" s="200">
        <f t="shared" si="4"/>
        <v>2398</v>
      </c>
    </row>
    <row r="83" spans="1:12" x14ac:dyDescent="0.25">
      <c r="A83" s="68" t="s">
        <v>565</v>
      </c>
      <c r="B83" s="111" t="s">
        <v>566</v>
      </c>
      <c r="C83" s="200">
        <v>225109.02000000002</v>
      </c>
      <c r="D83" s="200"/>
      <c r="E83" s="200"/>
      <c r="F83" s="200"/>
      <c r="G83" s="200"/>
      <c r="H83" s="200"/>
      <c r="I83" s="200"/>
      <c r="J83" s="200"/>
      <c r="K83" s="200"/>
      <c r="L83" s="200">
        <f t="shared" si="4"/>
        <v>225109.02000000002</v>
      </c>
    </row>
    <row r="84" spans="1:12" x14ac:dyDescent="0.25">
      <c r="A84" s="68" t="s">
        <v>567</v>
      </c>
      <c r="B84" s="111" t="s">
        <v>568</v>
      </c>
      <c r="C84" s="200">
        <v>62860.409999999996</v>
      </c>
      <c r="D84" s="200"/>
      <c r="E84" s="200"/>
      <c r="F84" s="200"/>
      <c r="G84" s="200"/>
      <c r="H84" s="200"/>
      <c r="I84" s="200"/>
      <c r="J84" s="200"/>
      <c r="K84" s="200"/>
      <c r="L84" s="200">
        <f t="shared" si="4"/>
        <v>62860.409999999996</v>
      </c>
    </row>
    <row r="85" spans="1:12" ht="15.75" x14ac:dyDescent="0.25">
      <c r="A85" s="69">
        <v>6</v>
      </c>
      <c r="B85" s="71" t="s">
        <v>569</v>
      </c>
      <c r="C85" s="199">
        <f t="shared" ref="C85:K85" si="6">SUM(C86:C92)</f>
        <v>32393672.119999997</v>
      </c>
      <c r="D85" s="199">
        <f t="shared" si="6"/>
        <v>0</v>
      </c>
      <c r="E85" s="199">
        <f t="shared" si="6"/>
        <v>727.85</v>
      </c>
      <c r="F85" s="199">
        <f t="shared" si="6"/>
        <v>301.84999999999991</v>
      </c>
      <c r="G85" s="199">
        <f t="shared" si="6"/>
        <v>375687.57000000007</v>
      </c>
      <c r="H85" s="199">
        <f t="shared" si="6"/>
        <v>0</v>
      </c>
      <c r="I85" s="199">
        <f t="shared" si="6"/>
        <v>1422657.6200000003</v>
      </c>
      <c r="J85" s="199">
        <f t="shared" si="6"/>
        <v>0</v>
      </c>
      <c r="K85" s="199">
        <f t="shared" si="6"/>
        <v>0</v>
      </c>
      <c r="L85" s="199">
        <f t="shared" si="4"/>
        <v>34193047.009999998</v>
      </c>
    </row>
    <row r="86" spans="1:12" x14ac:dyDescent="0.25">
      <c r="A86" s="68" t="s">
        <v>570</v>
      </c>
      <c r="B86" s="109" t="s">
        <v>571</v>
      </c>
      <c r="C86" s="200"/>
      <c r="D86" s="200"/>
      <c r="E86" s="200"/>
      <c r="F86" s="200"/>
      <c r="G86" s="200"/>
      <c r="H86" s="200"/>
      <c r="I86" s="200"/>
      <c r="J86" s="200"/>
      <c r="K86" s="200"/>
      <c r="L86" s="200">
        <f t="shared" si="4"/>
        <v>0</v>
      </c>
    </row>
    <row r="87" spans="1:12" x14ac:dyDescent="0.25">
      <c r="A87" s="68" t="s">
        <v>572</v>
      </c>
      <c r="B87" s="109" t="s">
        <v>446</v>
      </c>
      <c r="C87" s="200">
        <v>8513397.5999999996</v>
      </c>
      <c r="D87" s="200"/>
      <c r="E87" s="200"/>
      <c r="F87" s="200"/>
      <c r="G87" s="200"/>
      <c r="H87" s="200"/>
      <c r="I87" s="200"/>
      <c r="J87" s="200"/>
      <c r="K87" s="200"/>
      <c r="L87" s="200">
        <f t="shared" si="4"/>
        <v>8513397.5999999996</v>
      </c>
    </row>
    <row r="88" spans="1:12" x14ac:dyDescent="0.25">
      <c r="A88" s="68" t="s">
        <v>573</v>
      </c>
      <c r="B88" s="109" t="s">
        <v>574</v>
      </c>
      <c r="C88" s="200">
        <v>699835.79999999993</v>
      </c>
      <c r="D88" s="200"/>
      <c r="E88" s="200"/>
      <c r="F88" s="200"/>
      <c r="G88" s="200"/>
      <c r="H88" s="200"/>
      <c r="I88" s="200"/>
      <c r="J88" s="200"/>
      <c r="K88" s="200"/>
      <c r="L88" s="200">
        <f t="shared" si="4"/>
        <v>699835.79999999993</v>
      </c>
    </row>
    <row r="89" spans="1:12" x14ac:dyDescent="0.25">
      <c r="A89" s="68" t="s">
        <v>575</v>
      </c>
      <c r="B89" s="109" t="s">
        <v>576</v>
      </c>
      <c r="C89" s="200">
        <v>1195835.9000000001</v>
      </c>
      <c r="D89" s="200"/>
      <c r="E89" s="200"/>
      <c r="F89" s="200"/>
      <c r="G89" s="200">
        <v>67.2</v>
      </c>
      <c r="H89" s="200"/>
      <c r="I89" s="200"/>
      <c r="J89" s="200"/>
      <c r="K89" s="200"/>
      <c r="L89" s="200">
        <f t="shared" si="4"/>
        <v>1195903.1000000001</v>
      </c>
    </row>
    <row r="90" spans="1:12" x14ac:dyDescent="0.25">
      <c r="A90" s="68" t="s">
        <v>577</v>
      </c>
      <c r="B90" s="109" t="s">
        <v>578</v>
      </c>
      <c r="C90" s="200">
        <v>8450588.0500000007</v>
      </c>
      <c r="D90" s="200"/>
      <c r="E90" s="200"/>
      <c r="F90" s="200"/>
      <c r="G90" s="200"/>
      <c r="H90" s="200"/>
      <c r="I90" s="200"/>
      <c r="J90" s="200"/>
      <c r="K90" s="200"/>
      <c r="L90" s="200">
        <f t="shared" si="4"/>
        <v>8450588.0500000007</v>
      </c>
    </row>
    <row r="91" spans="1:12" x14ac:dyDescent="0.25">
      <c r="A91" s="68" t="s">
        <v>579</v>
      </c>
      <c r="B91" s="109" t="s">
        <v>580</v>
      </c>
      <c r="C91" s="200">
        <v>25331.069999999996</v>
      </c>
      <c r="D91" s="200"/>
      <c r="E91" s="200"/>
      <c r="F91" s="200"/>
      <c r="G91" s="200"/>
      <c r="H91" s="200"/>
      <c r="I91" s="200">
        <v>911469.85</v>
      </c>
      <c r="J91" s="200"/>
      <c r="K91" s="200"/>
      <c r="L91" s="200">
        <f t="shared" si="4"/>
        <v>936800.91999999993</v>
      </c>
    </row>
    <row r="92" spans="1:12" x14ac:dyDescent="0.25">
      <c r="A92" s="68" t="s">
        <v>581</v>
      </c>
      <c r="B92" s="109" t="s">
        <v>582</v>
      </c>
      <c r="C92" s="200">
        <v>13508683.699999997</v>
      </c>
      <c r="D92" s="200"/>
      <c r="E92" s="200">
        <v>727.85</v>
      </c>
      <c r="F92" s="200">
        <v>301.84999999999991</v>
      </c>
      <c r="G92" s="200">
        <v>375620.37000000005</v>
      </c>
      <c r="H92" s="200"/>
      <c r="I92" s="200">
        <v>511187.77000000037</v>
      </c>
      <c r="J92" s="200"/>
      <c r="K92" s="200"/>
      <c r="L92" s="200">
        <f t="shared" si="4"/>
        <v>14396521.539999995</v>
      </c>
    </row>
    <row r="93" spans="1:12" ht="15.75" x14ac:dyDescent="0.25">
      <c r="A93" s="69">
        <v>7</v>
      </c>
      <c r="B93" s="71" t="s">
        <v>583</v>
      </c>
      <c r="C93" s="199">
        <f t="shared" ref="C93:K93" si="7">C94</f>
        <v>10491807.000000006</v>
      </c>
      <c r="D93" s="199">
        <f t="shared" si="7"/>
        <v>0</v>
      </c>
      <c r="E93" s="199">
        <f t="shared" si="7"/>
        <v>0</v>
      </c>
      <c r="F93" s="199">
        <f t="shared" si="7"/>
        <v>0</v>
      </c>
      <c r="G93" s="199">
        <f t="shared" si="7"/>
        <v>0</v>
      </c>
      <c r="H93" s="199">
        <f t="shared" si="7"/>
        <v>0</v>
      </c>
      <c r="I93" s="199">
        <f t="shared" si="7"/>
        <v>0</v>
      </c>
      <c r="J93" s="199">
        <f t="shared" si="7"/>
        <v>0</v>
      </c>
      <c r="K93" s="199">
        <f t="shared" si="7"/>
        <v>0</v>
      </c>
      <c r="L93" s="199">
        <f t="shared" si="4"/>
        <v>10491807.000000006</v>
      </c>
    </row>
    <row r="94" spans="1:12" x14ac:dyDescent="0.25">
      <c r="A94" s="68" t="s">
        <v>584</v>
      </c>
      <c r="B94" s="109" t="s">
        <v>585</v>
      </c>
      <c r="C94" s="200">
        <v>10491807.000000006</v>
      </c>
      <c r="D94" s="200"/>
      <c r="E94" s="200"/>
      <c r="F94" s="200"/>
      <c r="G94" s="200"/>
      <c r="H94" s="200"/>
      <c r="I94" s="200"/>
      <c r="J94" s="200"/>
      <c r="K94" s="200"/>
      <c r="L94" s="200">
        <f t="shared" si="4"/>
        <v>10491807.000000006</v>
      </c>
    </row>
    <row r="95" spans="1:12" ht="15.75" x14ac:dyDescent="0.25">
      <c r="A95" s="69">
        <v>8</v>
      </c>
      <c r="B95" s="71" t="s">
        <v>586</v>
      </c>
      <c r="C95" s="199">
        <f t="shared" ref="C95:K95" si="8">SUM(C96:C103)</f>
        <v>240.5</v>
      </c>
      <c r="D95" s="199">
        <f t="shared" si="8"/>
        <v>83540508.229999989</v>
      </c>
      <c r="E95" s="199">
        <f t="shared" si="8"/>
        <v>515615013.33000004</v>
      </c>
      <c r="F95" s="199">
        <f t="shared" si="8"/>
        <v>931112879.90999997</v>
      </c>
      <c r="G95" s="199">
        <f t="shared" si="8"/>
        <v>33482720.73</v>
      </c>
      <c r="H95" s="199">
        <f t="shared" si="8"/>
        <v>135390019.28</v>
      </c>
      <c r="I95" s="199">
        <f t="shared" si="8"/>
        <v>15781532</v>
      </c>
      <c r="J95" s="199">
        <f t="shared" si="8"/>
        <v>0</v>
      </c>
      <c r="K95" s="199">
        <f t="shared" si="8"/>
        <v>0</v>
      </c>
      <c r="L95" s="199">
        <f t="shared" si="4"/>
        <v>1714922913.98</v>
      </c>
    </row>
    <row r="96" spans="1:12" x14ac:dyDescent="0.25">
      <c r="A96" s="68" t="s">
        <v>587</v>
      </c>
      <c r="B96" s="111" t="s">
        <v>588</v>
      </c>
      <c r="C96" s="200"/>
      <c r="D96" s="200"/>
      <c r="E96" s="200"/>
      <c r="F96" s="200">
        <v>931112879.90999997</v>
      </c>
      <c r="G96" s="200"/>
      <c r="H96" s="200"/>
      <c r="I96" s="200"/>
      <c r="J96" s="200"/>
      <c r="K96" s="200"/>
      <c r="L96" s="200">
        <f t="shared" si="4"/>
        <v>931112879.90999997</v>
      </c>
    </row>
    <row r="97" spans="1:12" x14ac:dyDescent="0.25">
      <c r="A97" s="68" t="s">
        <v>589</v>
      </c>
      <c r="B97" s="111" t="s">
        <v>590</v>
      </c>
      <c r="C97" s="200"/>
      <c r="D97" s="200"/>
      <c r="E97" s="200"/>
      <c r="F97" s="200"/>
      <c r="G97" s="200"/>
      <c r="H97" s="200">
        <v>135390019.28</v>
      </c>
      <c r="I97" s="200"/>
      <c r="J97" s="200"/>
      <c r="K97" s="200"/>
      <c r="L97" s="200">
        <f t="shared" si="4"/>
        <v>135390019.28</v>
      </c>
    </row>
    <row r="98" spans="1:12" x14ac:dyDescent="0.25">
      <c r="A98" s="68" t="s">
        <v>591</v>
      </c>
      <c r="B98" s="111" t="s">
        <v>592</v>
      </c>
      <c r="C98" s="200"/>
      <c r="D98" s="200">
        <v>82075571.629999995</v>
      </c>
      <c r="E98" s="200"/>
      <c r="F98" s="200"/>
      <c r="G98" s="200"/>
      <c r="H98" s="200"/>
      <c r="I98" s="200"/>
      <c r="J98" s="200"/>
      <c r="K98" s="200"/>
      <c r="L98" s="200">
        <f t="shared" si="4"/>
        <v>82075571.629999995</v>
      </c>
    </row>
    <row r="99" spans="1:12" x14ac:dyDescent="0.25">
      <c r="A99" s="68" t="s">
        <v>593</v>
      </c>
      <c r="B99" s="111" t="s">
        <v>594</v>
      </c>
      <c r="C99" s="200">
        <v>240.5</v>
      </c>
      <c r="D99" s="200">
        <v>1464936.6</v>
      </c>
      <c r="E99" s="200"/>
      <c r="F99" s="200"/>
      <c r="G99" s="200"/>
      <c r="H99" s="200"/>
      <c r="I99" s="200"/>
      <c r="J99" s="200"/>
      <c r="K99" s="200"/>
      <c r="L99" s="200">
        <f t="shared" si="4"/>
        <v>1465177.1</v>
      </c>
    </row>
    <row r="100" spans="1:12" x14ac:dyDescent="0.25">
      <c r="A100" s="68" t="s">
        <v>595</v>
      </c>
      <c r="B100" s="111" t="s">
        <v>596</v>
      </c>
      <c r="C100" s="200"/>
      <c r="D100" s="200"/>
      <c r="E100" s="200">
        <v>513146570.11000001</v>
      </c>
      <c r="F100" s="200"/>
      <c r="G100" s="200"/>
      <c r="H100" s="200"/>
      <c r="I100" s="200"/>
      <c r="J100" s="200"/>
      <c r="K100" s="200"/>
      <c r="L100" s="200">
        <f t="shared" si="4"/>
        <v>513146570.11000001</v>
      </c>
    </row>
    <row r="101" spans="1:12" x14ac:dyDescent="0.25">
      <c r="A101" s="68" t="s">
        <v>597</v>
      </c>
      <c r="B101" s="111" t="s">
        <v>598</v>
      </c>
      <c r="C101" s="200"/>
      <c r="D101" s="200"/>
      <c r="E101" s="200">
        <v>2468443.2200000002</v>
      </c>
      <c r="F101" s="200"/>
      <c r="G101" s="200"/>
      <c r="H101" s="200"/>
      <c r="I101" s="200"/>
      <c r="J101" s="200"/>
      <c r="K101" s="200"/>
      <c r="L101" s="200">
        <f t="shared" si="4"/>
        <v>2468443.2200000002</v>
      </c>
    </row>
    <row r="102" spans="1:12" x14ac:dyDescent="0.25">
      <c r="A102" s="68" t="s">
        <v>599</v>
      </c>
      <c r="B102" s="111" t="s">
        <v>600</v>
      </c>
      <c r="C102" s="200"/>
      <c r="D102" s="200"/>
      <c r="E102" s="200"/>
      <c r="F102" s="200"/>
      <c r="G102" s="200">
        <v>33482720.73</v>
      </c>
      <c r="H102" s="200"/>
      <c r="I102" s="200"/>
      <c r="J102" s="200"/>
      <c r="K102" s="200"/>
      <c r="L102" s="200">
        <f t="shared" si="4"/>
        <v>33482720.73</v>
      </c>
    </row>
    <row r="103" spans="1:12" x14ac:dyDescent="0.25">
      <c r="A103" s="68" t="s">
        <v>601</v>
      </c>
      <c r="B103" s="111" t="s">
        <v>602</v>
      </c>
      <c r="C103" s="200"/>
      <c r="D103" s="200"/>
      <c r="E103" s="200"/>
      <c r="F103" s="200"/>
      <c r="G103" s="200"/>
      <c r="H103" s="200"/>
      <c r="I103" s="200">
        <v>15781532</v>
      </c>
      <c r="J103" s="200"/>
      <c r="K103" s="200"/>
      <c r="L103" s="200">
        <f t="shared" si="4"/>
        <v>15781532</v>
      </c>
    </row>
    <row r="104" spans="1:12" ht="15.75" x14ac:dyDescent="0.25">
      <c r="A104" s="69">
        <v>9</v>
      </c>
      <c r="B104" s="71" t="s">
        <v>603</v>
      </c>
      <c r="C104" s="199">
        <f t="shared" ref="C104:K104" si="9">SUM(C105:C108)</f>
        <v>2114243</v>
      </c>
      <c r="D104" s="199">
        <f t="shared" si="9"/>
        <v>0</v>
      </c>
      <c r="E104" s="199">
        <f t="shared" si="9"/>
        <v>0</v>
      </c>
      <c r="F104" s="199">
        <f t="shared" si="9"/>
        <v>0</v>
      </c>
      <c r="G104" s="199">
        <f t="shared" si="9"/>
        <v>23498056.579999998</v>
      </c>
      <c r="H104" s="199">
        <f t="shared" si="9"/>
        <v>0</v>
      </c>
      <c r="I104" s="199">
        <f t="shared" si="9"/>
        <v>10816849.49</v>
      </c>
      <c r="J104" s="199">
        <f t="shared" si="9"/>
        <v>0</v>
      </c>
      <c r="K104" s="199">
        <f t="shared" si="9"/>
        <v>0</v>
      </c>
      <c r="L104" s="199">
        <f t="shared" si="4"/>
        <v>36429149.07</v>
      </c>
    </row>
    <row r="105" spans="1:12" x14ac:dyDescent="0.25">
      <c r="A105" s="68" t="s">
        <v>604</v>
      </c>
      <c r="B105" s="111" t="s">
        <v>605</v>
      </c>
      <c r="C105" s="200"/>
      <c r="D105" s="200"/>
      <c r="E105" s="200"/>
      <c r="F105" s="200"/>
      <c r="G105" s="200"/>
      <c r="H105" s="200"/>
      <c r="I105" s="200"/>
      <c r="J105" s="200"/>
      <c r="K105" s="200"/>
      <c r="L105" s="200">
        <f t="shared" si="4"/>
        <v>0</v>
      </c>
    </row>
    <row r="106" spans="1:12" x14ac:dyDescent="0.25">
      <c r="A106" s="68" t="s">
        <v>606</v>
      </c>
      <c r="B106" s="111" t="s">
        <v>607</v>
      </c>
      <c r="C106" s="200"/>
      <c r="D106" s="200"/>
      <c r="E106" s="200"/>
      <c r="F106" s="200"/>
      <c r="G106" s="200">
        <v>23134054.619999997</v>
      </c>
      <c r="H106" s="200"/>
      <c r="I106" s="200">
        <v>10816849.49</v>
      </c>
      <c r="J106" s="200"/>
      <c r="K106" s="200"/>
      <c r="L106" s="200">
        <f t="shared" si="4"/>
        <v>33950904.109999999</v>
      </c>
    </row>
    <row r="107" spans="1:12" x14ac:dyDescent="0.25">
      <c r="A107" s="68" t="s">
        <v>608</v>
      </c>
      <c r="B107" s="111" t="s">
        <v>609</v>
      </c>
      <c r="C107" s="200">
        <v>288745</v>
      </c>
      <c r="D107" s="200"/>
      <c r="E107" s="200"/>
      <c r="F107" s="200"/>
      <c r="G107" s="200"/>
      <c r="H107" s="200"/>
      <c r="I107" s="200"/>
      <c r="J107" s="200"/>
      <c r="K107" s="200"/>
      <c r="L107" s="200">
        <f t="shared" si="4"/>
        <v>288745</v>
      </c>
    </row>
    <row r="108" spans="1:12" x14ac:dyDescent="0.25">
      <c r="A108" s="68" t="s">
        <v>610</v>
      </c>
      <c r="B108" s="111" t="s">
        <v>611</v>
      </c>
      <c r="C108" s="200">
        <v>1825498</v>
      </c>
      <c r="D108" s="200"/>
      <c r="E108" s="200"/>
      <c r="F108" s="200"/>
      <c r="G108" s="200">
        <v>364001.95999999996</v>
      </c>
      <c r="H108" s="200"/>
      <c r="I108" s="200"/>
      <c r="J108" s="200"/>
      <c r="K108" s="200"/>
      <c r="L108" s="200">
        <f t="shared" si="4"/>
        <v>2189499.96</v>
      </c>
    </row>
    <row r="109" spans="1:12" ht="15.75" x14ac:dyDescent="0.25">
      <c r="A109" s="72">
        <v>10</v>
      </c>
      <c r="B109" s="71" t="s">
        <v>612</v>
      </c>
      <c r="C109" s="199">
        <f t="shared" ref="C109:K109" si="10">C110</f>
        <v>3249069.52</v>
      </c>
      <c r="D109" s="199">
        <f t="shared" si="10"/>
        <v>0</v>
      </c>
      <c r="E109" s="199">
        <f t="shared" si="10"/>
        <v>0</v>
      </c>
      <c r="F109" s="199">
        <f t="shared" si="10"/>
        <v>0</v>
      </c>
      <c r="G109" s="199">
        <f t="shared" si="10"/>
        <v>0</v>
      </c>
      <c r="H109" s="199">
        <f t="shared" si="10"/>
        <v>0</v>
      </c>
      <c r="I109" s="199">
        <f t="shared" si="10"/>
        <v>0</v>
      </c>
      <c r="J109" s="199">
        <f t="shared" si="10"/>
        <v>0</v>
      </c>
      <c r="K109" s="199">
        <f t="shared" si="10"/>
        <v>0</v>
      </c>
      <c r="L109" s="199">
        <f t="shared" si="4"/>
        <v>3249069.52</v>
      </c>
    </row>
    <row r="110" spans="1:12" x14ac:dyDescent="0.25">
      <c r="A110" s="68" t="s">
        <v>613</v>
      </c>
      <c r="B110" s="111" t="s">
        <v>614</v>
      </c>
      <c r="C110" s="200">
        <v>3249069.52</v>
      </c>
      <c r="D110" s="200"/>
      <c r="E110" s="200"/>
      <c r="F110" s="200"/>
      <c r="G110" s="200"/>
      <c r="H110" s="200"/>
      <c r="I110" s="200"/>
      <c r="J110" s="200"/>
      <c r="K110" s="200"/>
      <c r="L110" s="200">
        <f t="shared" si="4"/>
        <v>3249069.52</v>
      </c>
    </row>
    <row r="111" spans="1:12" ht="15.75" x14ac:dyDescent="0.25">
      <c r="A111" s="119" t="s">
        <v>615</v>
      </c>
      <c r="B111" s="119"/>
      <c r="C111" s="201">
        <f t="shared" ref="C111:K111" si="11">C10+C23+C80+C85+C93+C95+C104+C109</f>
        <v>730209036.60000002</v>
      </c>
      <c r="D111" s="201">
        <f t="shared" si="11"/>
        <v>83540508.229999989</v>
      </c>
      <c r="E111" s="201">
        <f t="shared" si="11"/>
        <v>515615741.18000007</v>
      </c>
      <c r="F111" s="201">
        <f t="shared" si="11"/>
        <v>931113181.75999999</v>
      </c>
      <c r="G111" s="201">
        <f t="shared" si="11"/>
        <v>57356464.879999995</v>
      </c>
      <c r="H111" s="201">
        <f t="shared" si="11"/>
        <v>135390019.28</v>
      </c>
      <c r="I111" s="201">
        <f t="shared" si="11"/>
        <v>28021039.109999999</v>
      </c>
      <c r="J111" s="201">
        <f t="shared" si="11"/>
        <v>0</v>
      </c>
      <c r="K111" s="201">
        <f t="shared" si="11"/>
        <v>0</v>
      </c>
      <c r="L111" s="201">
        <f t="shared" si="4"/>
        <v>2481245991.0400009</v>
      </c>
    </row>
  </sheetData>
  <mergeCells count="10">
    <mergeCell ref="J8:J9"/>
    <mergeCell ref="K8:K9"/>
    <mergeCell ref="L8:L9"/>
    <mergeCell ref="A111:B111"/>
    <mergeCell ref="A7:B7"/>
    <mergeCell ref="A8:A9"/>
    <mergeCell ref="B8:B9"/>
    <mergeCell ref="C8:C9"/>
    <mergeCell ref="D8:G8"/>
    <mergeCell ref="H8:I8"/>
  </mergeCells>
  <dataValidations count="1">
    <dataValidation type="whole" errorStyle="warning" operator="greaterThan" allowBlank="1" showInputMessage="1" showErrorMessage="1" errorTitle="IMPORTANTE" error="Se recomienda leer las instrucciones antes de inciar con el llenado del presupuesto por objeto del gasto" sqref="B8:B9" xr:uid="{42BF26B3-5F6C-48BB-9AC7-65A26599738E}">
      <formula1>0</formula1>
    </dataValidation>
  </dataValidations>
  <printOptions horizontalCentered="1"/>
  <pageMargins left="0.23622047244094491" right="0.23622047244094491" top="0.74803149606299213" bottom="0.74803149606299213" header="0.31496062992125984" footer="0.31496062992125984"/>
  <pageSetup scale="49" fitToHeight="0" orientation="landscape" horizontalDpi="4294967294" verticalDpi="4294967294" r:id="rId1"/>
  <headerFooter>
    <oddFooter>&amp;LANEXO I PRESUPUESTO 2019 1ER. MODIFICACION&amp;C&amp;D&amp;R&amp;P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3813A-FAC0-445A-955B-D714F34D55CD}">
  <sheetPr>
    <pageSetUpPr fitToPage="1"/>
  </sheetPr>
  <dimension ref="A1:L171"/>
  <sheetViews>
    <sheetView topLeftCell="A115" zoomScale="70" zoomScaleNormal="70" workbookViewId="0">
      <selection activeCell="F124" sqref="F124"/>
    </sheetView>
  </sheetViews>
  <sheetFormatPr baseColWidth="10" defaultColWidth="11.42578125" defaultRowHeight="15" x14ac:dyDescent="0.25"/>
  <cols>
    <col min="1" max="1" width="11.140625" customWidth="1"/>
    <col min="2" max="2" width="98.5703125" customWidth="1"/>
    <col min="3" max="11" width="19.7109375" style="44" customWidth="1"/>
    <col min="12" max="12" width="22" style="181" customWidth="1"/>
    <col min="13" max="13" width="15.85546875" bestFit="1" customWidth="1"/>
    <col min="14" max="14" width="16.7109375" bestFit="1" customWidth="1"/>
    <col min="15" max="15" width="11.42578125" customWidth="1"/>
    <col min="16" max="16" width="21.140625" bestFit="1" customWidth="1"/>
    <col min="17" max="17" width="17.85546875" bestFit="1" customWidth="1"/>
    <col min="18" max="30" width="11.42578125" customWidth="1"/>
  </cols>
  <sheetData>
    <row r="1" spans="1:12" ht="65.25" customHeight="1" x14ac:dyDescent="0.25">
      <c r="A1" s="73"/>
      <c r="B1" s="74"/>
      <c r="C1" s="75"/>
      <c r="D1" s="75"/>
      <c r="E1" s="75"/>
      <c r="F1" s="75"/>
      <c r="G1" s="75"/>
      <c r="H1" s="75"/>
      <c r="I1" s="75"/>
      <c r="J1" s="75"/>
      <c r="K1" s="75"/>
      <c r="L1" s="75"/>
    </row>
    <row r="2" spans="1:12" ht="19.5" x14ac:dyDescent="0.3">
      <c r="A2" s="3" t="s">
        <v>0</v>
      </c>
      <c r="B2" s="74"/>
      <c r="C2" s="75"/>
      <c r="D2" s="75"/>
      <c r="E2" s="75"/>
      <c r="F2" s="75"/>
      <c r="G2" s="75"/>
      <c r="H2" s="75"/>
      <c r="I2" s="75"/>
      <c r="J2" s="75"/>
      <c r="K2" s="75"/>
      <c r="L2" s="75"/>
    </row>
    <row r="3" spans="1:12" ht="19.5" x14ac:dyDescent="0.3">
      <c r="A3" s="3" t="s">
        <v>1</v>
      </c>
      <c r="B3" s="74"/>
      <c r="C3" s="75"/>
      <c r="D3" s="75"/>
      <c r="E3" s="75"/>
      <c r="F3" s="75"/>
      <c r="G3" s="75"/>
      <c r="H3" s="75"/>
      <c r="I3" s="75"/>
      <c r="J3" s="75"/>
      <c r="K3" s="75"/>
      <c r="L3" s="75"/>
    </row>
    <row r="4" spans="1:12" x14ac:dyDescent="0.25">
      <c r="A4" s="76"/>
      <c r="B4" s="74"/>
      <c r="C4" s="75"/>
      <c r="D4" s="75"/>
      <c r="E4" s="75"/>
      <c r="F4" s="75"/>
      <c r="G4" s="75"/>
      <c r="H4" s="75"/>
      <c r="I4" s="75"/>
      <c r="J4" s="75"/>
      <c r="K4" s="75"/>
      <c r="L4" s="75"/>
    </row>
    <row r="5" spans="1:12" ht="19.5" x14ac:dyDescent="0.3">
      <c r="A5" s="4" t="s">
        <v>616</v>
      </c>
      <c r="B5" s="74"/>
      <c r="C5" s="169"/>
      <c r="D5" s="75"/>
      <c r="E5" s="75"/>
      <c r="F5" s="75"/>
      <c r="G5" s="75"/>
      <c r="H5" s="75"/>
      <c r="I5" s="75"/>
      <c r="J5" s="75"/>
      <c r="K5" s="75"/>
      <c r="L5" s="75"/>
    </row>
    <row r="6" spans="1:12" ht="20.25" customHeight="1" thickBot="1" x14ac:dyDescent="0.3">
      <c r="A6" s="77" t="s">
        <v>617</v>
      </c>
      <c r="B6" s="77"/>
      <c r="C6" s="78"/>
      <c r="D6" s="78"/>
      <c r="E6" s="79"/>
      <c r="F6" s="79"/>
      <c r="G6" s="79"/>
      <c r="H6" s="79"/>
      <c r="I6" s="125"/>
      <c r="J6" s="125"/>
      <c r="K6" s="125"/>
      <c r="L6" s="125"/>
    </row>
    <row r="7" spans="1:12" x14ac:dyDescent="0.25">
      <c r="L7" s="75"/>
    </row>
    <row r="8" spans="1:12" ht="27.75" customHeight="1" thickBot="1" x14ac:dyDescent="0.3">
      <c r="A8" s="130" t="s">
        <v>618</v>
      </c>
      <c r="B8" s="130" t="s">
        <v>619</v>
      </c>
      <c r="C8" s="170" t="s">
        <v>413</v>
      </c>
      <c r="D8" s="132" t="s">
        <v>414</v>
      </c>
      <c r="E8" s="133"/>
      <c r="F8" s="133"/>
      <c r="G8" s="134"/>
      <c r="H8" s="135" t="s">
        <v>415</v>
      </c>
      <c r="I8" s="134"/>
      <c r="J8" s="126" t="s">
        <v>416</v>
      </c>
      <c r="K8" s="128" t="s">
        <v>417</v>
      </c>
      <c r="L8" s="128" t="s">
        <v>620</v>
      </c>
    </row>
    <row r="9" spans="1:12" ht="72.75" customHeight="1" thickBot="1" x14ac:dyDescent="0.3">
      <c r="A9" s="131"/>
      <c r="B9" s="131"/>
      <c r="C9" s="171"/>
      <c r="D9" s="80" t="s">
        <v>419</v>
      </c>
      <c r="E9" s="80" t="s">
        <v>420</v>
      </c>
      <c r="F9" s="80" t="s">
        <v>421</v>
      </c>
      <c r="G9" s="80" t="s">
        <v>422</v>
      </c>
      <c r="H9" s="80" t="s">
        <v>423</v>
      </c>
      <c r="I9" s="81" t="s">
        <v>422</v>
      </c>
      <c r="J9" s="127"/>
      <c r="K9" s="129"/>
      <c r="L9" s="129"/>
    </row>
    <row r="10" spans="1:12" ht="18.75" customHeight="1" x14ac:dyDescent="0.25">
      <c r="A10" s="82">
        <v>1000</v>
      </c>
      <c r="B10" s="113" t="s">
        <v>621</v>
      </c>
      <c r="C10" s="172">
        <f t="shared" ref="C10:K10" si="0">SUM(C11:C24)</f>
        <v>18212022.349999998</v>
      </c>
      <c r="D10" s="173">
        <f t="shared" si="0"/>
        <v>0</v>
      </c>
      <c r="E10" s="173">
        <f t="shared" si="0"/>
        <v>393673212.94999999</v>
      </c>
      <c r="F10" s="172">
        <f t="shared" si="0"/>
        <v>813354339.57999992</v>
      </c>
      <c r="G10" s="172">
        <f t="shared" si="0"/>
        <v>4314049.6899999995</v>
      </c>
      <c r="H10" s="173">
        <f t="shared" si="0"/>
        <v>0</v>
      </c>
      <c r="I10" s="172">
        <f t="shared" si="0"/>
        <v>7657046.4800000004</v>
      </c>
      <c r="J10" s="173">
        <f t="shared" si="0"/>
        <v>0</v>
      </c>
      <c r="K10" s="173">
        <f t="shared" si="0"/>
        <v>0</v>
      </c>
      <c r="L10" s="173">
        <f>SUM(L11:L24)</f>
        <v>1237210671.05</v>
      </c>
    </row>
    <row r="11" spans="1:12" ht="15" customHeight="1" x14ac:dyDescent="0.25">
      <c r="A11" s="83">
        <v>111</v>
      </c>
      <c r="B11" s="114" t="s">
        <v>622</v>
      </c>
      <c r="C11" s="174">
        <v>0</v>
      </c>
      <c r="D11" s="174"/>
      <c r="E11" s="174"/>
      <c r="F11" s="174">
        <v>12960000</v>
      </c>
      <c r="G11" s="174"/>
      <c r="H11" s="174"/>
      <c r="I11" s="174"/>
      <c r="J11" s="174"/>
      <c r="K11" s="174"/>
      <c r="L11" s="175">
        <f t="shared" ref="L11:L24" si="1">SUM(C11:K11)</f>
        <v>12960000</v>
      </c>
    </row>
    <row r="12" spans="1:12" ht="15" customHeight="1" x14ac:dyDescent="0.25">
      <c r="A12" s="83">
        <v>113</v>
      </c>
      <c r="B12" s="115" t="s">
        <v>623</v>
      </c>
      <c r="C12" s="174">
        <v>0</v>
      </c>
      <c r="D12" s="174"/>
      <c r="E12" s="174">
        <v>235687451.31999999</v>
      </c>
      <c r="F12" s="174">
        <v>388184975</v>
      </c>
      <c r="G12" s="174">
        <v>3378589.69</v>
      </c>
      <c r="H12" s="174"/>
      <c r="I12" s="174"/>
      <c r="J12" s="174"/>
      <c r="K12" s="174"/>
      <c r="L12" s="175">
        <f t="shared" si="1"/>
        <v>627251016.00999999</v>
      </c>
    </row>
    <row r="13" spans="1:12" ht="15" customHeight="1" x14ac:dyDescent="0.25">
      <c r="A13" s="83">
        <v>121</v>
      </c>
      <c r="B13" s="115" t="s">
        <v>624</v>
      </c>
      <c r="C13" s="174">
        <v>0</v>
      </c>
      <c r="D13" s="174"/>
      <c r="E13" s="174"/>
      <c r="F13" s="174">
        <v>58762895.950000003</v>
      </c>
      <c r="G13" s="174"/>
      <c r="H13" s="174"/>
      <c r="I13" s="174"/>
      <c r="J13" s="174"/>
      <c r="K13" s="174"/>
      <c r="L13" s="175">
        <f t="shared" si="1"/>
        <v>58762895.950000003</v>
      </c>
    </row>
    <row r="14" spans="1:12" ht="15" customHeight="1" x14ac:dyDescent="0.25">
      <c r="A14" s="83">
        <v>131</v>
      </c>
      <c r="B14" s="115" t="s">
        <v>625</v>
      </c>
      <c r="C14" s="174">
        <v>0</v>
      </c>
      <c r="D14" s="174"/>
      <c r="E14" s="174">
        <v>13244311.999999998</v>
      </c>
      <c r="F14" s="174">
        <v>29159164</v>
      </c>
      <c r="G14" s="174"/>
      <c r="H14" s="174"/>
      <c r="I14" s="174"/>
      <c r="J14" s="174"/>
      <c r="K14" s="174"/>
      <c r="L14" s="175">
        <f t="shared" si="1"/>
        <v>42403476</v>
      </c>
    </row>
    <row r="15" spans="1:12" ht="15" customHeight="1" x14ac:dyDescent="0.25">
      <c r="A15" s="83">
        <v>132</v>
      </c>
      <c r="B15" s="115" t="s">
        <v>626</v>
      </c>
      <c r="C15" s="174">
        <v>0</v>
      </c>
      <c r="D15" s="174"/>
      <c r="E15" s="174">
        <v>43625828.999999993</v>
      </c>
      <c r="F15" s="174">
        <v>75339361</v>
      </c>
      <c r="G15" s="174"/>
      <c r="H15" s="174"/>
      <c r="I15" s="174"/>
      <c r="J15" s="174"/>
      <c r="K15" s="174"/>
      <c r="L15" s="175">
        <f t="shared" si="1"/>
        <v>118965190</v>
      </c>
    </row>
    <row r="16" spans="1:12" ht="15" customHeight="1" x14ac:dyDescent="0.25">
      <c r="A16" s="83">
        <v>133</v>
      </c>
      <c r="B16" s="115" t="s">
        <v>627</v>
      </c>
      <c r="C16" s="174">
        <v>0</v>
      </c>
      <c r="D16" s="174"/>
      <c r="E16" s="174">
        <v>0</v>
      </c>
      <c r="F16" s="174">
        <v>7108314.0100000016</v>
      </c>
      <c r="G16" s="174"/>
      <c r="H16" s="174"/>
      <c r="I16" s="174"/>
      <c r="J16" s="174"/>
      <c r="K16" s="174"/>
      <c r="L16" s="175">
        <f t="shared" si="1"/>
        <v>7108314.0100000016</v>
      </c>
    </row>
    <row r="17" spans="1:12" ht="15" customHeight="1" x14ac:dyDescent="0.25">
      <c r="A17" s="83">
        <v>141</v>
      </c>
      <c r="B17" s="115" t="s">
        <v>628</v>
      </c>
      <c r="C17" s="174">
        <v>8347746.2300000004</v>
      </c>
      <c r="D17" s="174"/>
      <c r="E17" s="174"/>
      <c r="F17" s="174">
        <v>33775398.769999996</v>
      </c>
      <c r="G17" s="174"/>
      <c r="H17" s="174"/>
      <c r="I17" s="174"/>
      <c r="J17" s="174"/>
      <c r="K17" s="174"/>
      <c r="L17" s="175">
        <f t="shared" si="1"/>
        <v>42123145</v>
      </c>
    </row>
    <row r="18" spans="1:12" ht="15" customHeight="1" x14ac:dyDescent="0.25">
      <c r="A18" s="83">
        <v>142</v>
      </c>
      <c r="B18" s="115" t="s">
        <v>629</v>
      </c>
      <c r="C18" s="174">
        <v>0</v>
      </c>
      <c r="D18" s="174"/>
      <c r="E18" s="174">
        <v>6761638.0000000009</v>
      </c>
      <c r="F18" s="174">
        <v>9999704</v>
      </c>
      <c r="G18" s="174"/>
      <c r="H18" s="174"/>
      <c r="I18" s="174"/>
      <c r="J18" s="174"/>
      <c r="K18" s="174"/>
      <c r="L18" s="175">
        <f t="shared" si="1"/>
        <v>16761342</v>
      </c>
    </row>
    <row r="19" spans="1:12" ht="15" customHeight="1" x14ac:dyDescent="0.25">
      <c r="A19" s="83">
        <v>143</v>
      </c>
      <c r="B19" s="115" t="s">
        <v>630</v>
      </c>
      <c r="C19" s="174">
        <v>271482.45</v>
      </c>
      <c r="D19" s="174"/>
      <c r="E19" s="174">
        <v>42039194</v>
      </c>
      <c r="F19" s="174">
        <v>58060125.549999997</v>
      </c>
      <c r="G19" s="174"/>
      <c r="H19" s="174"/>
      <c r="I19" s="174"/>
      <c r="J19" s="174"/>
      <c r="K19" s="174"/>
      <c r="L19" s="175">
        <f t="shared" si="1"/>
        <v>100370802</v>
      </c>
    </row>
    <row r="20" spans="1:12" ht="15" customHeight="1" x14ac:dyDescent="0.25">
      <c r="A20" s="83">
        <v>144</v>
      </c>
      <c r="B20" s="115" t="s">
        <v>631</v>
      </c>
      <c r="C20" s="174">
        <v>7056290.9699999997</v>
      </c>
      <c r="D20" s="174"/>
      <c r="E20" s="174"/>
      <c r="F20" s="174">
        <v>0</v>
      </c>
      <c r="G20" s="174"/>
      <c r="H20" s="174"/>
      <c r="I20" s="174"/>
      <c r="J20" s="174"/>
      <c r="K20" s="174"/>
      <c r="L20" s="175">
        <f t="shared" si="1"/>
        <v>7056290.9699999997</v>
      </c>
    </row>
    <row r="21" spans="1:12" ht="15" customHeight="1" x14ac:dyDescent="0.25">
      <c r="A21" s="83">
        <v>152</v>
      </c>
      <c r="B21" s="115" t="s">
        <v>574</v>
      </c>
      <c r="C21" s="174">
        <v>2536502.7000000002</v>
      </c>
      <c r="D21" s="174"/>
      <c r="E21" s="174">
        <v>13000000</v>
      </c>
      <c r="F21" s="174">
        <v>3963497.3</v>
      </c>
      <c r="G21" s="174"/>
      <c r="H21" s="174"/>
      <c r="I21" s="174"/>
      <c r="J21" s="174"/>
      <c r="K21" s="174"/>
      <c r="L21" s="175">
        <f t="shared" si="1"/>
        <v>19500000</v>
      </c>
    </row>
    <row r="22" spans="1:12" ht="15" customHeight="1" x14ac:dyDescent="0.25">
      <c r="A22" s="83">
        <v>153</v>
      </c>
      <c r="B22" s="115" t="s">
        <v>632</v>
      </c>
      <c r="C22" s="174">
        <v>0</v>
      </c>
      <c r="D22" s="174"/>
      <c r="E22" s="174">
        <v>0</v>
      </c>
      <c r="F22" s="174">
        <v>215000</v>
      </c>
      <c r="G22" s="174"/>
      <c r="H22" s="174"/>
      <c r="I22" s="174"/>
      <c r="J22" s="174"/>
      <c r="K22" s="174"/>
      <c r="L22" s="175">
        <f t="shared" si="1"/>
        <v>215000</v>
      </c>
    </row>
    <row r="23" spans="1:12" ht="15" customHeight="1" x14ac:dyDescent="0.25">
      <c r="A23" s="83">
        <v>154</v>
      </c>
      <c r="B23" s="115" t="s">
        <v>633</v>
      </c>
      <c r="C23" s="174">
        <v>0</v>
      </c>
      <c r="D23" s="174"/>
      <c r="E23" s="174">
        <v>27960384.629999999</v>
      </c>
      <c r="F23" s="174">
        <v>116182964</v>
      </c>
      <c r="G23" s="174">
        <v>935460</v>
      </c>
      <c r="H23" s="174"/>
      <c r="I23" s="174">
        <v>7657046.4800000004</v>
      </c>
      <c r="J23" s="174"/>
      <c r="K23" s="174"/>
      <c r="L23" s="175">
        <f t="shared" si="1"/>
        <v>152735855.10999998</v>
      </c>
    </row>
    <row r="24" spans="1:12" ht="15" customHeight="1" x14ac:dyDescent="0.25">
      <c r="A24" s="83">
        <v>159</v>
      </c>
      <c r="B24" s="115" t="s">
        <v>634</v>
      </c>
      <c r="C24" s="174">
        <v>0</v>
      </c>
      <c r="D24" s="174"/>
      <c r="E24" s="174">
        <v>11354403.999999998</v>
      </c>
      <c r="F24" s="174">
        <v>19642940</v>
      </c>
      <c r="G24" s="174"/>
      <c r="H24" s="174"/>
      <c r="I24" s="174"/>
      <c r="J24" s="174"/>
      <c r="K24" s="174"/>
      <c r="L24" s="175">
        <f t="shared" si="1"/>
        <v>30997344</v>
      </c>
    </row>
    <row r="25" spans="1:12" ht="19.5" customHeight="1" x14ac:dyDescent="0.25">
      <c r="A25" s="72">
        <v>2000</v>
      </c>
      <c r="B25" s="113" t="s">
        <v>635</v>
      </c>
      <c r="C25" s="176">
        <f>SUM(C26:C66)</f>
        <v>169793005.48000002</v>
      </c>
      <c r="D25" s="176">
        <f t="shared" ref="D25" si="2">SUM(D26:D66)</f>
        <v>6393485.9299999997</v>
      </c>
      <c r="E25" s="176">
        <f>SUM(E26:E66)</f>
        <v>22169665.449999999</v>
      </c>
      <c r="F25" s="176">
        <f t="shared" ref="F25:K25" si="3">SUM(F26:F66)</f>
        <v>20220823.740000002</v>
      </c>
      <c r="G25" s="176">
        <f t="shared" si="3"/>
        <v>6120999.1200000001</v>
      </c>
      <c r="H25" s="176">
        <f t="shared" si="3"/>
        <v>0</v>
      </c>
      <c r="I25" s="176">
        <f t="shared" si="3"/>
        <v>81200</v>
      </c>
      <c r="J25" s="176">
        <f t="shared" si="3"/>
        <v>0</v>
      </c>
      <c r="K25" s="176">
        <f t="shared" si="3"/>
        <v>0</v>
      </c>
      <c r="L25" s="176">
        <f>SUM(L26:L66)</f>
        <v>224779179.71999997</v>
      </c>
    </row>
    <row r="26" spans="1:12" ht="15" customHeight="1" x14ac:dyDescent="0.25">
      <c r="A26" s="83">
        <v>211</v>
      </c>
      <c r="B26" s="115" t="s">
        <v>636</v>
      </c>
      <c r="C26" s="177">
        <v>5597061.7999999998</v>
      </c>
      <c r="D26" s="177"/>
      <c r="E26" s="177">
        <v>38321.019999999997</v>
      </c>
      <c r="F26" s="177">
        <v>232.68</v>
      </c>
      <c r="G26" s="177">
        <v>39083.33</v>
      </c>
      <c r="H26" s="177"/>
      <c r="I26" s="177"/>
      <c r="J26" s="177"/>
      <c r="K26" s="177"/>
      <c r="L26" s="177">
        <f t="shared" ref="L26:L66" si="4">SUM(C26:K26)</f>
        <v>5674698.8299999991</v>
      </c>
    </row>
    <row r="27" spans="1:12" ht="15" customHeight="1" x14ac:dyDescent="0.25">
      <c r="A27" s="83">
        <v>212</v>
      </c>
      <c r="B27" s="115" t="s">
        <v>637</v>
      </c>
      <c r="C27" s="177">
        <v>1931013.32</v>
      </c>
      <c r="D27" s="177"/>
      <c r="E27" s="177">
        <v>566.08000000000004</v>
      </c>
      <c r="F27" s="177">
        <v>7348.37</v>
      </c>
      <c r="G27" s="178">
        <v>1537.48</v>
      </c>
      <c r="H27" s="178"/>
      <c r="I27" s="178"/>
      <c r="J27" s="178"/>
      <c r="K27" s="178"/>
      <c r="L27" s="177">
        <f t="shared" si="4"/>
        <v>1940465.2500000002</v>
      </c>
    </row>
    <row r="28" spans="1:12" ht="15" customHeight="1" x14ac:dyDescent="0.25">
      <c r="A28" s="83">
        <v>213</v>
      </c>
      <c r="B28" s="115" t="s">
        <v>638</v>
      </c>
      <c r="C28" s="177">
        <v>212.5</v>
      </c>
      <c r="D28" s="177"/>
      <c r="E28" s="177"/>
      <c r="F28" s="177"/>
      <c r="G28" s="178"/>
      <c r="H28" s="178"/>
      <c r="I28" s="178"/>
      <c r="J28" s="178"/>
      <c r="K28" s="178"/>
      <c r="L28" s="177">
        <f t="shared" si="4"/>
        <v>212.5</v>
      </c>
    </row>
    <row r="29" spans="1:12" ht="15" customHeight="1" x14ac:dyDescent="0.25">
      <c r="A29" s="83">
        <v>214</v>
      </c>
      <c r="B29" s="115" t="s">
        <v>639</v>
      </c>
      <c r="C29" s="177">
        <v>12096.48</v>
      </c>
      <c r="D29" s="177"/>
      <c r="E29" s="177"/>
      <c r="F29" s="177"/>
      <c r="G29" s="178"/>
      <c r="H29" s="178"/>
      <c r="I29" s="178"/>
      <c r="J29" s="178"/>
      <c r="K29" s="178"/>
      <c r="L29" s="177">
        <f t="shared" si="4"/>
        <v>12096.48</v>
      </c>
    </row>
    <row r="30" spans="1:12" ht="15" customHeight="1" x14ac:dyDescent="0.25">
      <c r="A30" s="83">
        <v>215</v>
      </c>
      <c r="B30" s="115" t="s">
        <v>640</v>
      </c>
      <c r="C30" s="177">
        <v>727607.76000000013</v>
      </c>
      <c r="D30" s="177"/>
      <c r="E30" s="177">
        <v>7359.1</v>
      </c>
      <c r="F30" s="177"/>
      <c r="G30" s="178">
        <v>5630</v>
      </c>
      <c r="H30" s="178"/>
      <c r="I30" s="178"/>
      <c r="J30" s="178"/>
      <c r="K30" s="178"/>
      <c r="L30" s="177">
        <f t="shared" si="4"/>
        <v>740596.8600000001</v>
      </c>
    </row>
    <row r="31" spans="1:12" ht="15" customHeight="1" x14ac:dyDescent="0.25">
      <c r="A31" s="83">
        <v>216</v>
      </c>
      <c r="B31" s="115" t="s">
        <v>641</v>
      </c>
      <c r="C31" s="177">
        <v>6656127.6399999997</v>
      </c>
      <c r="D31" s="177"/>
      <c r="E31" s="177">
        <v>114467.59</v>
      </c>
      <c r="F31" s="177">
        <v>147.51</v>
      </c>
      <c r="G31" s="178">
        <v>1609.86</v>
      </c>
      <c r="H31" s="178"/>
      <c r="I31" s="178"/>
      <c r="J31" s="178"/>
      <c r="K31" s="178"/>
      <c r="L31" s="177">
        <f t="shared" si="4"/>
        <v>6772352.5999999996</v>
      </c>
    </row>
    <row r="32" spans="1:12" ht="15" customHeight="1" x14ac:dyDescent="0.25">
      <c r="A32" s="83">
        <v>217</v>
      </c>
      <c r="B32" s="115" t="s">
        <v>642</v>
      </c>
      <c r="C32" s="177">
        <v>1708.94</v>
      </c>
      <c r="D32" s="177"/>
      <c r="E32" s="177"/>
      <c r="F32" s="177"/>
      <c r="G32" s="178"/>
      <c r="H32" s="178"/>
      <c r="I32" s="178"/>
      <c r="J32" s="178"/>
      <c r="K32" s="178"/>
      <c r="L32" s="177">
        <f t="shared" si="4"/>
        <v>1708.94</v>
      </c>
    </row>
    <row r="33" spans="1:12" ht="15" customHeight="1" x14ac:dyDescent="0.25">
      <c r="A33" s="83">
        <v>218</v>
      </c>
      <c r="B33" s="115" t="s">
        <v>643</v>
      </c>
      <c r="C33" s="177">
        <v>18096</v>
      </c>
      <c r="D33" s="177"/>
      <c r="E33" s="177"/>
      <c r="F33" s="177"/>
      <c r="G33" s="178"/>
      <c r="H33" s="178"/>
      <c r="I33" s="178"/>
      <c r="J33" s="178"/>
      <c r="K33" s="178"/>
      <c r="L33" s="177">
        <f t="shared" si="4"/>
        <v>18096</v>
      </c>
    </row>
    <row r="34" spans="1:12" ht="15" customHeight="1" x14ac:dyDescent="0.25">
      <c r="A34" s="83">
        <v>221</v>
      </c>
      <c r="B34" s="115" t="s">
        <v>644</v>
      </c>
      <c r="C34" s="177">
        <v>3742324.01</v>
      </c>
      <c r="D34" s="177"/>
      <c r="E34" s="177">
        <v>402786.06999999995</v>
      </c>
      <c r="F34" s="177"/>
      <c r="G34" s="178"/>
      <c r="H34" s="178"/>
      <c r="I34" s="178"/>
      <c r="J34" s="178"/>
      <c r="K34" s="178"/>
      <c r="L34" s="177">
        <f t="shared" si="4"/>
        <v>4145110.0799999996</v>
      </c>
    </row>
    <row r="35" spans="1:12" ht="15" customHeight="1" x14ac:dyDescent="0.25">
      <c r="A35" s="83">
        <v>222</v>
      </c>
      <c r="B35" s="115" t="s">
        <v>645</v>
      </c>
      <c r="C35" s="177">
        <v>141621.89000000001</v>
      </c>
      <c r="D35" s="177"/>
      <c r="E35" s="177">
        <v>28094.69</v>
      </c>
      <c r="F35" s="177"/>
      <c r="G35" s="178"/>
      <c r="H35" s="178"/>
      <c r="I35" s="178"/>
      <c r="J35" s="178"/>
      <c r="K35" s="178"/>
      <c r="L35" s="177">
        <f t="shared" si="4"/>
        <v>169716.58000000002</v>
      </c>
    </row>
    <row r="36" spans="1:12" ht="15" customHeight="1" x14ac:dyDescent="0.25">
      <c r="A36" s="83">
        <v>223</v>
      </c>
      <c r="B36" s="115" t="s">
        <v>646</v>
      </c>
      <c r="C36" s="177">
        <v>21387.9</v>
      </c>
      <c r="D36" s="177"/>
      <c r="E36" s="177">
        <v>253.51</v>
      </c>
      <c r="F36" s="177"/>
      <c r="G36" s="178"/>
      <c r="H36" s="178"/>
      <c r="I36" s="178"/>
      <c r="J36" s="178"/>
      <c r="K36" s="178"/>
      <c r="L36" s="177">
        <f t="shared" si="4"/>
        <v>21641.41</v>
      </c>
    </row>
    <row r="37" spans="1:12" ht="15" customHeight="1" x14ac:dyDescent="0.25">
      <c r="A37" s="83">
        <v>241</v>
      </c>
      <c r="B37" s="115" t="s">
        <v>647</v>
      </c>
      <c r="C37" s="177">
        <v>5391749.9199999999</v>
      </c>
      <c r="D37" s="177"/>
      <c r="E37" s="177"/>
      <c r="F37" s="177"/>
      <c r="G37" s="178"/>
      <c r="H37" s="178"/>
      <c r="I37" s="178"/>
      <c r="J37" s="178"/>
      <c r="K37" s="178"/>
      <c r="L37" s="177">
        <f t="shared" si="4"/>
        <v>5391749.9199999999</v>
      </c>
    </row>
    <row r="38" spans="1:12" ht="15" customHeight="1" x14ac:dyDescent="0.25">
      <c r="A38" s="83">
        <v>242</v>
      </c>
      <c r="B38" s="115" t="s">
        <v>648</v>
      </c>
      <c r="C38" s="177">
        <v>1450875.03</v>
      </c>
      <c r="D38" s="177"/>
      <c r="E38" s="177"/>
      <c r="F38" s="177"/>
      <c r="G38" s="178"/>
      <c r="H38" s="178"/>
      <c r="I38" s="178"/>
      <c r="J38" s="178"/>
      <c r="K38" s="178"/>
      <c r="L38" s="177">
        <f t="shared" si="4"/>
        <v>1450875.03</v>
      </c>
    </row>
    <row r="39" spans="1:12" ht="15" customHeight="1" x14ac:dyDescent="0.25">
      <c r="A39" s="83">
        <v>243</v>
      </c>
      <c r="B39" s="115" t="s">
        <v>649</v>
      </c>
      <c r="C39" s="177">
        <v>396531.33</v>
      </c>
      <c r="D39" s="177"/>
      <c r="E39" s="177"/>
      <c r="F39" s="177"/>
      <c r="G39" s="178"/>
      <c r="H39" s="178"/>
      <c r="I39" s="178"/>
      <c r="J39" s="178"/>
      <c r="K39" s="178"/>
      <c r="L39" s="177">
        <f t="shared" si="4"/>
        <v>396531.33</v>
      </c>
    </row>
    <row r="40" spans="1:12" ht="15" customHeight="1" x14ac:dyDescent="0.25">
      <c r="A40" s="83">
        <v>244</v>
      </c>
      <c r="B40" s="115" t="s">
        <v>650</v>
      </c>
      <c r="C40" s="177">
        <v>138424.25</v>
      </c>
      <c r="D40" s="177"/>
      <c r="E40" s="177"/>
      <c r="F40" s="177"/>
      <c r="G40" s="178">
        <v>93317.24</v>
      </c>
      <c r="H40" s="178"/>
      <c r="I40" s="178"/>
      <c r="J40" s="178"/>
      <c r="K40" s="178"/>
      <c r="L40" s="177">
        <f t="shared" si="4"/>
        <v>231741.49</v>
      </c>
    </row>
    <row r="41" spans="1:12" ht="15" customHeight="1" x14ac:dyDescent="0.25">
      <c r="A41" s="83">
        <v>245</v>
      </c>
      <c r="B41" s="115" t="s">
        <v>651</v>
      </c>
      <c r="C41" s="177">
        <v>2246.4</v>
      </c>
      <c r="D41" s="177"/>
      <c r="E41" s="177"/>
      <c r="F41" s="177"/>
      <c r="G41" s="178">
        <v>8236</v>
      </c>
      <c r="H41" s="177"/>
      <c r="I41" s="178"/>
      <c r="J41" s="178"/>
      <c r="K41" s="178"/>
      <c r="L41" s="177">
        <f t="shared" si="4"/>
        <v>10482.4</v>
      </c>
    </row>
    <row r="42" spans="1:12" ht="15" customHeight="1" x14ac:dyDescent="0.25">
      <c r="A42" s="83">
        <v>246</v>
      </c>
      <c r="B42" s="115" t="s">
        <v>652</v>
      </c>
      <c r="C42" s="177">
        <v>12738417.09</v>
      </c>
      <c r="D42" s="177">
        <v>6393485.9299999997</v>
      </c>
      <c r="E42" s="177">
        <v>9256.9699999999993</v>
      </c>
      <c r="F42" s="177"/>
      <c r="G42" s="178"/>
      <c r="H42" s="178"/>
      <c r="I42" s="178"/>
      <c r="J42" s="178"/>
      <c r="K42" s="178"/>
      <c r="L42" s="177">
        <f t="shared" si="4"/>
        <v>19141159.989999998</v>
      </c>
    </row>
    <row r="43" spans="1:12" ht="15" customHeight="1" x14ac:dyDescent="0.25">
      <c r="A43" s="83">
        <v>247</v>
      </c>
      <c r="B43" s="115" t="s">
        <v>653</v>
      </c>
      <c r="C43" s="177">
        <v>3604998.44</v>
      </c>
      <c r="D43" s="177"/>
      <c r="E43" s="177">
        <v>1573.3</v>
      </c>
      <c r="F43" s="177"/>
      <c r="G43" s="178"/>
      <c r="H43" s="178"/>
      <c r="I43" s="178"/>
      <c r="J43" s="178"/>
      <c r="K43" s="178"/>
      <c r="L43" s="177">
        <f t="shared" si="4"/>
        <v>3606571.7399999998</v>
      </c>
    </row>
    <row r="44" spans="1:12" ht="15" customHeight="1" x14ac:dyDescent="0.25">
      <c r="A44" s="83">
        <v>248</v>
      </c>
      <c r="B44" s="115" t="s">
        <v>654</v>
      </c>
      <c r="C44" s="177">
        <v>2698620.57</v>
      </c>
      <c r="D44" s="177"/>
      <c r="E44" s="177">
        <v>2830.22</v>
      </c>
      <c r="F44" s="177">
        <v>674.95</v>
      </c>
      <c r="G44" s="178">
        <v>6692.42</v>
      </c>
      <c r="H44" s="178"/>
      <c r="I44" s="178">
        <v>81200</v>
      </c>
      <c r="J44" s="178"/>
      <c r="K44" s="178"/>
      <c r="L44" s="177">
        <f t="shared" si="4"/>
        <v>2790018.16</v>
      </c>
    </row>
    <row r="45" spans="1:12" ht="15" customHeight="1" x14ac:dyDescent="0.25">
      <c r="A45" s="83">
        <v>249</v>
      </c>
      <c r="B45" s="115" t="s">
        <v>655</v>
      </c>
      <c r="C45" s="177">
        <v>26144284.84</v>
      </c>
      <c r="D45" s="177"/>
      <c r="E45" s="177">
        <v>6725.5</v>
      </c>
      <c r="F45" s="177">
        <v>4887.63</v>
      </c>
      <c r="G45" s="178"/>
      <c r="H45" s="178"/>
      <c r="I45" s="178"/>
      <c r="J45" s="178"/>
      <c r="K45" s="178"/>
      <c r="L45" s="177">
        <f t="shared" si="4"/>
        <v>26155897.969999999</v>
      </c>
    </row>
    <row r="46" spans="1:12" ht="15" customHeight="1" x14ac:dyDescent="0.25">
      <c r="A46" s="83">
        <v>251</v>
      </c>
      <c r="B46" s="115" t="s">
        <v>656</v>
      </c>
      <c r="C46" s="177">
        <v>69600</v>
      </c>
      <c r="D46" s="177"/>
      <c r="E46" s="177"/>
      <c r="F46" s="177"/>
      <c r="G46" s="178"/>
      <c r="H46" s="178"/>
      <c r="I46" s="178"/>
      <c r="J46" s="178"/>
      <c r="K46" s="178"/>
      <c r="L46" s="177">
        <f t="shared" si="4"/>
        <v>69600</v>
      </c>
    </row>
    <row r="47" spans="1:12" ht="15" customHeight="1" x14ac:dyDescent="0.25">
      <c r="A47" s="83">
        <v>252</v>
      </c>
      <c r="B47" s="115" t="s">
        <v>657</v>
      </c>
      <c r="C47" s="177">
        <v>106729.86</v>
      </c>
      <c r="D47" s="177"/>
      <c r="E47" s="177">
        <v>180</v>
      </c>
      <c r="F47" s="177"/>
      <c r="G47" s="178"/>
      <c r="H47" s="178"/>
      <c r="I47" s="178"/>
      <c r="J47" s="178"/>
      <c r="K47" s="178"/>
      <c r="L47" s="177">
        <f t="shared" si="4"/>
        <v>106909.86</v>
      </c>
    </row>
    <row r="48" spans="1:12" ht="15" customHeight="1" x14ac:dyDescent="0.25">
      <c r="A48" s="83">
        <v>253</v>
      </c>
      <c r="B48" s="115" t="s">
        <v>658</v>
      </c>
      <c r="C48" s="177">
        <v>4328197.790000001</v>
      </c>
      <c r="D48" s="177"/>
      <c r="E48" s="177">
        <v>209</v>
      </c>
      <c r="F48" s="177"/>
      <c r="G48" s="178"/>
      <c r="H48" s="178"/>
      <c r="I48" s="178"/>
      <c r="J48" s="178"/>
      <c r="K48" s="178"/>
      <c r="L48" s="177">
        <f t="shared" si="4"/>
        <v>4328406.790000001</v>
      </c>
    </row>
    <row r="49" spans="1:12" ht="15" customHeight="1" x14ac:dyDescent="0.25">
      <c r="A49" s="83">
        <v>254</v>
      </c>
      <c r="B49" s="115" t="s">
        <v>659</v>
      </c>
      <c r="C49" s="177">
        <v>3651122.07</v>
      </c>
      <c r="D49" s="177"/>
      <c r="E49" s="177">
        <v>25.4</v>
      </c>
      <c r="F49" s="177"/>
      <c r="G49" s="178">
        <v>610.04</v>
      </c>
      <c r="H49" s="178"/>
      <c r="I49" s="178"/>
      <c r="J49" s="178"/>
      <c r="K49" s="178"/>
      <c r="L49" s="177">
        <f t="shared" si="4"/>
        <v>3651757.51</v>
      </c>
    </row>
    <row r="50" spans="1:12" ht="15" customHeight="1" x14ac:dyDescent="0.25">
      <c r="A50" s="83">
        <v>255</v>
      </c>
      <c r="B50" s="115" t="s">
        <v>660</v>
      </c>
      <c r="C50" s="177">
        <v>23436.83</v>
      </c>
      <c r="D50" s="177"/>
      <c r="E50" s="177"/>
      <c r="F50" s="177"/>
      <c r="G50" s="178"/>
      <c r="H50" s="178"/>
      <c r="I50" s="178"/>
      <c r="J50" s="178"/>
      <c r="K50" s="178"/>
      <c r="L50" s="177">
        <f t="shared" si="4"/>
        <v>23436.83</v>
      </c>
    </row>
    <row r="51" spans="1:12" ht="15" customHeight="1" x14ac:dyDescent="0.25">
      <c r="A51" s="83">
        <v>256</v>
      </c>
      <c r="B51" s="115" t="s">
        <v>661</v>
      </c>
      <c r="C51" s="177">
        <v>39987.699999999997</v>
      </c>
      <c r="D51" s="177"/>
      <c r="E51" s="177"/>
      <c r="F51" s="177"/>
      <c r="G51" s="178"/>
      <c r="H51" s="178"/>
      <c r="I51" s="178"/>
      <c r="J51" s="178"/>
      <c r="K51" s="178"/>
      <c r="L51" s="177">
        <f t="shared" si="4"/>
        <v>39987.699999999997</v>
      </c>
    </row>
    <row r="52" spans="1:12" ht="15" customHeight="1" x14ac:dyDescent="0.25">
      <c r="A52" s="83">
        <v>259</v>
      </c>
      <c r="B52" s="115" t="s">
        <v>662</v>
      </c>
      <c r="C52" s="177">
        <v>787981.04</v>
      </c>
      <c r="D52" s="177"/>
      <c r="E52" s="177"/>
      <c r="F52" s="177"/>
      <c r="G52" s="178">
        <v>1800.03</v>
      </c>
      <c r="H52" s="178"/>
      <c r="I52" s="178"/>
      <c r="J52" s="178"/>
      <c r="K52" s="178"/>
      <c r="L52" s="177">
        <f t="shared" si="4"/>
        <v>789781.07000000007</v>
      </c>
    </row>
    <row r="53" spans="1:12" ht="15" customHeight="1" x14ac:dyDescent="0.25">
      <c r="A53" s="83">
        <v>261</v>
      </c>
      <c r="B53" s="115" t="s">
        <v>663</v>
      </c>
      <c r="C53" s="177">
        <v>63950382.329999998</v>
      </c>
      <c r="D53" s="177"/>
      <c r="E53" s="177">
        <v>20210911.120000001</v>
      </c>
      <c r="F53" s="177">
        <v>20188169.23</v>
      </c>
      <c r="G53" s="178">
        <v>6984.46</v>
      </c>
      <c r="H53" s="178"/>
      <c r="I53" s="178"/>
      <c r="J53" s="178"/>
      <c r="K53" s="178"/>
      <c r="L53" s="177">
        <f t="shared" si="4"/>
        <v>104356447.14</v>
      </c>
    </row>
    <row r="54" spans="1:12" ht="15" customHeight="1" x14ac:dyDescent="0.25">
      <c r="A54" s="83">
        <v>271</v>
      </c>
      <c r="B54" s="115" t="s">
        <v>664</v>
      </c>
      <c r="C54" s="177">
        <v>5997319.8399999999</v>
      </c>
      <c r="D54" s="177"/>
      <c r="E54" s="177"/>
      <c r="F54" s="177">
        <v>125</v>
      </c>
      <c r="G54" s="178">
        <v>5939862.3599999994</v>
      </c>
      <c r="H54" s="179"/>
      <c r="I54" s="178"/>
      <c r="J54" s="178"/>
      <c r="K54" s="178"/>
      <c r="L54" s="177">
        <f t="shared" si="4"/>
        <v>11937307.199999999</v>
      </c>
    </row>
    <row r="55" spans="1:12" ht="15" customHeight="1" x14ac:dyDescent="0.25">
      <c r="A55" s="83">
        <v>272</v>
      </c>
      <c r="B55" s="115" t="s">
        <v>665</v>
      </c>
      <c r="C55" s="177">
        <v>780591.32</v>
      </c>
      <c r="D55" s="177"/>
      <c r="E55" s="177">
        <v>55</v>
      </c>
      <c r="F55" s="177">
        <v>16570.37</v>
      </c>
      <c r="G55" s="178"/>
      <c r="H55" s="178"/>
      <c r="I55" s="178"/>
      <c r="J55" s="178"/>
      <c r="K55" s="178"/>
      <c r="L55" s="177">
        <f t="shared" si="4"/>
        <v>797216.69</v>
      </c>
    </row>
    <row r="56" spans="1:12" ht="15" customHeight="1" x14ac:dyDescent="0.25">
      <c r="A56" s="83">
        <v>273</v>
      </c>
      <c r="B56" s="115" t="s">
        <v>666</v>
      </c>
      <c r="C56" s="177">
        <v>537.74</v>
      </c>
      <c r="D56" s="177"/>
      <c r="E56" s="177"/>
      <c r="F56" s="178"/>
      <c r="G56" s="178"/>
      <c r="H56" s="178"/>
      <c r="I56" s="178"/>
      <c r="J56" s="178"/>
      <c r="K56" s="178"/>
      <c r="L56" s="177">
        <f t="shared" si="4"/>
        <v>537.74</v>
      </c>
    </row>
    <row r="57" spans="1:12" ht="15" customHeight="1" x14ac:dyDescent="0.25">
      <c r="A57" s="83">
        <v>275</v>
      </c>
      <c r="B57" s="115" t="s">
        <v>667</v>
      </c>
      <c r="C57" s="177">
        <v>26137.23</v>
      </c>
      <c r="D57" s="177"/>
      <c r="E57" s="177"/>
      <c r="F57" s="177"/>
      <c r="G57" s="178"/>
      <c r="H57" s="178"/>
      <c r="I57" s="178"/>
      <c r="J57" s="178"/>
      <c r="K57" s="178"/>
      <c r="L57" s="177">
        <f t="shared" si="4"/>
        <v>26137.23</v>
      </c>
    </row>
    <row r="58" spans="1:12" ht="15" customHeight="1" x14ac:dyDescent="0.25">
      <c r="A58" s="83">
        <v>282</v>
      </c>
      <c r="B58" s="115" t="s">
        <v>668</v>
      </c>
      <c r="C58" s="177">
        <v>22127</v>
      </c>
      <c r="D58" s="177"/>
      <c r="E58" s="177"/>
      <c r="F58" s="177"/>
      <c r="G58" s="178"/>
      <c r="H58" s="178"/>
      <c r="I58" s="178"/>
      <c r="J58" s="178"/>
      <c r="K58" s="178"/>
      <c r="L58" s="177">
        <f t="shared" si="4"/>
        <v>22127</v>
      </c>
    </row>
    <row r="59" spans="1:12" ht="15" customHeight="1" x14ac:dyDescent="0.25">
      <c r="A59" s="83">
        <v>283</v>
      </c>
      <c r="B59" s="115" t="s">
        <v>669</v>
      </c>
      <c r="C59" s="177"/>
      <c r="D59" s="177"/>
      <c r="E59" s="177"/>
      <c r="F59" s="177"/>
      <c r="G59" s="178"/>
      <c r="H59" s="178"/>
      <c r="I59" s="178"/>
      <c r="J59" s="178"/>
      <c r="K59" s="178"/>
      <c r="L59" s="177">
        <f t="shared" si="4"/>
        <v>0</v>
      </c>
    </row>
    <row r="60" spans="1:12" ht="15" customHeight="1" x14ac:dyDescent="0.25">
      <c r="A60" s="83">
        <v>291</v>
      </c>
      <c r="B60" s="115" t="s">
        <v>670</v>
      </c>
      <c r="C60" s="177">
        <v>3376334.8</v>
      </c>
      <c r="D60" s="177"/>
      <c r="E60" s="177">
        <v>285579.65999999997</v>
      </c>
      <c r="F60" s="177"/>
      <c r="G60" s="178"/>
      <c r="H60" s="178"/>
      <c r="I60" s="178"/>
      <c r="J60" s="178"/>
      <c r="K60" s="178"/>
      <c r="L60" s="177">
        <f t="shared" si="4"/>
        <v>3661914.46</v>
      </c>
    </row>
    <row r="61" spans="1:12" ht="15" customHeight="1" x14ac:dyDescent="0.25">
      <c r="A61" s="83">
        <v>292</v>
      </c>
      <c r="B61" s="115" t="s">
        <v>671</v>
      </c>
      <c r="C61" s="177">
        <v>530999.4</v>
      </c>
      <c r="D61" s="177"/>
      <c r="E61" s="177">
        <v>1062.77</v>
      </c>
      <c r="F61" s="177"/>
      <c r="G61" s="178">
        <v>192</v>
      </c>
      <c r="H61" s="178"/>
      <c r="I61" s="178"/>
      <c r="J61" s="178"/>
      <c r="K61" s="178"/>
      <c r="L61" s="177">
        <f t="shared" si="4"/>
        <v>532254.17000000004</v>
      </c>
    </row>
    <row r="62" spans="1:12" ht="15" customHeight="1" x14ac:dyDescent="0.25">
      <c r="A62" s="83">
        <v>293</v>
      </c>
      <c r="B62" s="115" t="s">
        <v>672</v>
      </c>
      <c r="C62" s="177">
        <v>11903.119999999999</v>
      </c>
      <c r="D62" s="177"/>
      <c r="E62" s="177"/>
      <c r="F62" s="177"/>
      <c r="G62" s="178"/>
      <c r="H62" s="178"/>
      <c r="I62" s="178"/>
      <c r="J62" s="178"/>
      <c r="K62" s="178"/>
      <c r="L62" s="177">
        <f t="shared" si="4"/>
        <v>11903.119999999999</v>
      </c>
    </row>
    <row r="63" spans="1:12" ht="15" customHeight="1" x14ac:dyDescent="0.25">
      <c r="A63" s="83">
        <v>294</v>
      </c>
      <c r="B63" s="115" t="s">
        <v>673</v>
      </c>
      <c r="C63" s="177">
        <v>286058.65999999997</v>
      </c>
      <c r="D63" s="177"/>
      <c r="E63" s="177">
        <v>4171.2</v>
      </c>
      <c r="F63" s="177"/>
      <c r="G63" s="178"/>
      <c r="H63" s="178"/>
      <c r="I63" s="178"/>
      <c r="J63" s="178"/>
      <c r="K63" s="178"/>
      <c r="L63" s="177">
        <f t="shared" si="4"/>
        <v>290229.86</v>
      </c>
    </row>
    <row r="64" spans="1:12" ht="15" customHeight="1" x14ac:dyDescent="0.25">
      <c r="A64" s="83">
        <v>295</v>
      </c>
      <c r="B64" s="115" t="s">
        <v>674</v>
      </c>
      <c r="C64" s="177">
        <v>12293.029999999999</v>
      </c>
      <c r="D64" s="177"/>
      <c r="E64" s="177"/>
      <c r="F64" s="177"/>
      <c r="G64" s="178"/>
      <c r="H64" s="178"/>
      <c r="I64" s="178"/>
      <c r="J64" s="178"/>
      <c r="K64" s="178"/>
      <c r="L64" s="177">
        <f t="shared" si="4"/>
        <v>12293.029999999999</v>
      </c>
    </row>
    <row r="65" spans="1:12" ht="15" customHeight="1" x14ac:dyDescent="0.25">
      <c r="A65" s="83">
        <v>296</v>
      </c>
      <c r="B65" s="115" t="s">
        <v>675</v>
      </c>
      <c r="C65" s="177">
        <v>13130285.25</v>
      </c>
      <c r="D65" s="177"/>
      <c r="E65" s="177">
        <v>1054665.2399999998</v>
      </c>
      <c r="F65" s="177">
        <v>2668</v>
      </c>
      <c r="G65" s="178">
        <v>15088.9</v>
      </c>
      <c r="H65" s="178"/>
      <c r="I65" s="178"/>
      <c r="J65" s="178"/>
      <c r="K65" s="178"/>
      <c r="L65" s="177">
        <f t="shared" si="4"/>
        <v>14202707.390000001</v>
      </c>
    </row>
    <row r="66" spans="1:12" ht="15" customHeight="1" x14ac:dyDescent="0.25">
      <c r="A66" s="112">
        <v>298</v>
      </c>
      <c r="B66" s="115" t="s">
        <v>676</v>
      </c>
      <c r="C66" s="177">
        <v>1245574.3600000001</v>
      </c>
      <c r="D66" s="177"/>
      <c r="E66" s="177">
        <v>572.01</v>
      </c>
      <c r="F66" s="177"/>
      <c r="G66" s="178">
        <v>355</v>
      </c>
      <c r="H66" s="178"/>
      <c r="I66" s="178"/>
      <c r="J66" s="178"/>
      <c r="K66" s="178"/>
      <c r="L66" s="177">
        <f t="shared" si="4"/>
        <v>1246501.3700000001</v>
      </c>
    </row>
    <row r="67" spans="1:12" ht="15" customHeight="1" x14ac:dyDescent="0.25">
      <c r="A67" s="72">
        <v>3000</v>
      </c>
      <c r="B67" s="113" t="s">
        <v>677</v>
      </c>
      <c r="C67" s="176">
        <f t="shared" ref="C67:L67" si="5">SUM(C68:C130)</f>
        <v>160508025.66000003</v>
      </c>
      <c r="D67" s="176">
        <f t="shared" si="5"/>
        <v>160358</v>
      </c>
      <c r="E67" s="176">
        <f t="shared" si="5"/>
        <v>54769569.799999997</v>
      </c>
      <c r="F67" s="176">
        <f t="shared" si="5"/>
        <v>97536780.629999995</v>
      </c>
      <c r="G67" s="176">
        <f t="shared" si="5"/>
        <v>20713446.110000003</v>
      </c>
      <c r="H67" s="176">
        <f t="shared" si="5"/>
        <v>98817555.260000005</v>
      </c>
      <c r="I67" s="176">
        <f t="shared" si="5"/>
        <v>449856.36</v>
      </c>
      <c r="J67" s="176">
        <f t="shared" si="5"/>
        <v>0</v>
      </c>
      <c r="K67" s="176">
        <f t="shared" si="5"/>
        <v>0</v>
      </c>
      <c r="L67" s="176">
        <f t="shared" si="5"/>
        <v>432955591.81999987</v>
      </c>
    </row>
    <row r="68" spans="1:12" ht="15" customHeight="1" x14ac:dyDescent="0.25">
      <c r="A68" s="83">
        <v>311</v>
      </c>
      <c r="B68" s="115" t="s">
        <v>678</v>
      </c>
      <c r="C68" s="177"/>
      <c r="D68" s="177"/>
      <c r="E68" s="177">
        <v>48670113</v>
      </c>
      <c r="F68" s="178">
        <v>52221492.25</v>
      </c>
      <c r="G68" s="178"/>
      <c r="H68" s="178"/>
      <c r="I68" s="178"/>
      <c r="J68" s="178"/>
      <c r="K68" s="178"/>
      <c r="L68" s="177">
        <f t="shared" ref="L68:L130" si="6">SUM(C68:K68)</f>
        <v>100891605.25</v>
      </c>
    </row>
    <row r="69" spans="1:12" ht="15" customHeight="1" x14ac:dyDescent="0.25">
      <c r="A69" s="83">
        <v>312</v>
      </c>
      <c r="B69" s="115" t="s">
        <v>679</v>
      </c>
      <c r="C69" s="178">
        <v>195776.42000000004</v>
      </c>
      <c r="D69" s="177"/>
      <c r="E69" s="177">
        <v>10577.77</v>
      </c>
      <c r="F69" s="177">
        <v>1369.57</v>
      </c>
      <c r="G69" s="178">
        <v>612.6</v>
      </c>
      <c r="H69" s="178"/>
      <c r="I69" s="178"/>
      <c r="J69" s="178"/>
      <c r="K69" s="178"/>
      <c r="L69" s="177">
        <f t="shared" si="6"/>
        <v>208336.36000000004</v>
      </c>
    </row>
    <row r="70" spans="1:12" ht="15" customHeight="1" x14ac:dyDescent="0.25">
      <c r="A70" s="83">
        <v>313</v>
      </c>
      <c r="B70" s="115" t="s">
        <v>680</v>
      </c>
      <c r="C70" s="178">
        <v>3869780</v>
      </c>
      <c r="D70" s="177"/>
      <c r="E70" s="177">
        <v>2303194</v>
      </c>
      <c r="F70" s="177"/>
      <c r="G70" s="178"/>
      <c r="H70" s="178"/>
      <c r="I70" s="178"/>
      <c r="J70" s="178"/>
      <c r="K70" s="178"/>
      <c r="L70" s="177">
        <f t="shared" si="6"/>
        <v>6172974</v>
      </c>
    </row>
    <row r="71" spans="1:12" ht="15" customHeight="1" x14ac:dyDescent="0.25">
      <c r="A71" s="83">
        <v>314</v>
      </c>
      <c r="B71" s="115" t="s">
        <v>681</v>
      </c>
      <c r="C71" s="178">
        <v>2494397.4099999997</v>
      </c>
      <c r="D71" s="177"/>
      <c r="E71" s="177"/>
      <c r="F71" s="177"/>
      <c r="G71" s="178"/>
      <c r="H71" s="178"/>
      <c r="I71" s="178"/>
      <c r="J71" s="178"/>
      <c r="K71" s="178"/>
      <c r="L71" s="177">
        <f t="shared" si="6"/>
        <v>2494397.4099999997</v>
      </c>
    </row>
    <row r="72" spans="1:12" ht="15" customHeight="1" x14ac:dyDescent="0.25">
      <c r="A72" s="83">
        <v>315</v>
      </c>
      <c r="B72" s="115" t="s">
        <v>682</v>
      </c>
      <c r="C72" s="178">
        <v>1148</v>
      </c>
      <c r="D72" s="177"/>
      <c r="E72" s="177"/>
      <c r="F72" s="177"/>
      <c r="G72" s="178"/>
      <c r="H72" s="178"/>
      <c r="I72" s="178"/>
      <c r="J72" s="178"/>
      <c r="K72" s="178"/>
      <c r="L72" s="177">
        <f t="shared" si="6"/>
        <v>1148</v>
      </c>
    </row>
    <row r="73" spans="1:12" ht="15" customHeight="1" x14ac:dyDescent="0.25">
      <c r="A73" s="83">
        <v>316</v>
      </c>
      <c r="B73" s="115" t="s">
        <v>683</v>
      </c>
      <c r="C73" s="178">
        <v>247686.33</v>
      </c>
      <c r="D73" s="177"/>
      <c r="E73" s="177"/>
      <c r="F73" s="177"/>
      <c r="G73" s="178"/>
      <c r="H73" s="178"/>
      <c r="I73" s="178"/>
      <c r="J73" s="178"/>
      <c r="K73" s="178"/>
      <c r="L73" s="177">
        <f t="shared" si="6"/>
        <v>247686.33</v>
      </c>
    </row>
    <row r="74" spans="1:12" ht="15" customHeight="1" x14ac:dyDescent="0.25">
      <c r="A74" s="83">
        <v>317</v>
      </c>
      <c r="B74" s="115" t="s">
        <v>784</v>
      </c>
      <c r="C74" s="178">
        <v>2437939.75</v>
      </c>
      <c r="D74" s="177"/>
      <c r="E74" s="177"/>
      <c r="F74" s="177"/>
      <c r="G74" s="178"/>
      <c r="H74" s="178"/>
      <c r="I74" s="178"/>
      <c r="J74" s="178"/>
      <c r="K74" s="178"/>
      <c r="L74" s="177">
        <f t="shared" si="6"/>
        <v>2437939.75</v>
      </c>
    </row>
    <row r="75" spans="1:12" ht="15" customHeight="1" x14ac:dyDescent="0.25">
      <c r="A75" s="83">
        <v>318</v>
      </c>
      <c r="B75" s="115" t="s">
        <v>684</v>
      </c>
      <c r="C75" s="178">
        <v>453705.51</v>
      </c>
      <c r="D75" s="177"/>
      <c r="E75" s="177">
        <v>2475.67</v>
      </c>
      <c r="F75" s="177"/>
      <c r="G75" s="178">
        <v>7353.98</v>
      </c>
      <c r="H75" s="178"/>
      <c r="I75" s="178"/>
      <c r="J75" s="178"/>
      <c r="K75" s="178"/>
      <c r="L75" s="177">
        <f t="shared" si="6"/>
        <v>463535.16</v>
      </c>
    </row>
    <row r="76" spans="1:12" ht="15" customHeight="1" x14ac:dyDescent="0.25">
      <c r="A76" s="83">
        <v>319</v>
      </c>
      <c r="B76" s="115" t="s">
        <v>685</v>
      </c>
      <c r="C76" s="178">
        <v>693.38</v>
      </c>
      <c r="D76" s="177"/>
      <c r="E76" s="177"/>
      <c r="F76" s="177"/>
      <c r="G76" s="178"/>
      <c r="H76" s="178"/>
      <c r="I76" s="178"/>
      <c r="J76" s="178"/>
      <c r="K76" s="178"/>
      <c r="L76" s="177">
        <f t="shared" si="6"/>
        <v>693.38</v>
      </c>
    </row>
    <row r="77" spans="1:12" ht="15" customHeight="1" x14ac:dyDescent="0.25">
      <c r="A77" s="83">
        <v>322</v>
      </c>
      <c r="B77" s="115" t="s">
        <v>686</v>
      </c>
      <c r="C77" s="177">
        <v>2091234.06</v>
      </c>
      <c r="D77" s="177"/>
      <c r="E77" s="177"/>
      <c r="F77" s="177"/>
      <c r="G77" s="178"/>
      <c r="H77" s="178"/>
      <c r="I77" s="178"/>
      <c r="J77" s="178"/>
      <c r="K77" s="178"/>
      <c r="L77" s="177">
        <f t="shared" si="6"/>
        <v>2091234.06</v>
      </c>
    </row>
    <row r="78" spans="1:12" ht="15" customHeight="1" x14ac:dyDescent="0.25">
      <c r="A78" s="83">
        <v>323</v>
      </c>
      <c r="B78" s="115" t="s">
        <v>687</v>
      </c>
      <c r="C78" s="178">
        <v>3302063.73</v>
      </c>
      <c r="D78" s="177"/>
      <c r="E78" s="177"/>
      <c r="F78" s="177"/>
      <c r="G78" s="178"/>
      <c r="H78" s="178"/>
      <c r="I78" s="178">
        <v>138599.99</v>
      </c>
      <c r="J78" s="178"/>
      <c r="K78" s="178"/>
      <c r="L78" s="177">
        <f t="shared" si="6"/>
        <v>3440663.7199999997</v>
      </c>
    </row>
    <row r="79" spans="1:12" ht="15" customHeight="1" x14ac:dyDescent="0.25">
      <c r="A79" s="83">
        <v>325</v>
      </c>
      <c r="B79" s="115" t="s">
        <v>688</v>
      </c>
      <c r="C79" s="178">
        <v>19836</v>
      </c>
      <c r="D79" s="177"/>
      <c r="E79" s="177"/>
      <c r="F79" s="177"/>
      <c r="G79" s="178"/>
      <c r="H79" s="178"/>
      <c r="I79" s="178"/>
      <c r="J79" s="178"/>
      <c r="K79" s="178"/>
      <c r="L79" s="177">
        <f t="shared" si="6"/>
        <v>19836</v>
      </c>
    </row>
    <row r="80" spans="1:12" ht="15" customHeight="1" x14ac:dyDescent="0.25">
      <c r="A80" s="83">
        <v>326</v>
      </c>
      <c r="B80" s="115" t="s">
        <v>689</v>
      </c>
      <c r="C80" s="177"/>
      <c r="D80" s="177"/>
      <c r="E80" s="177"/>
      <c r="F80" s="177"/>
      <c r="G80" s="178"/>
      <c r="H80" s="178"/>
      <c r="I80" s="178"/>
      <c r="J80" s="178"/>
      <c r="K80" s="178"/>
      <c r="L80" s="177">
        <f t="shared" si="6"/>
        <v>0</v>
      </c>
    </row>
    <row r="81" spans="1:12" ht="15" customHeight="1" x14ac:dyDescent="0.25">
      <c r="A81" s="83">
        <v>327</v>
      </c>
      <c r="B81" s="115" t="s">
        <v>690</v>
      </c>
      <c r="C81" s="177">
        <v>5220</v>
      </c>
      <c r="D81" s="177"/>
      <c r="E81" s="177"/>
      <c r="F81" s="177"/>
      <c r="G81" s="178"/>
      <c r="H81" s="178"/>
      <c r="I81" s="178"/>
      <c r="J81" s="178"/>
      <c r="K81" s="178"/>
      <c r="L81" s="177">
        <f t="shared" si="6"/>
        <v>5220</v>
      </c>
    </row>
    <row r="82" spans="1:12" ht="15" customHeight="1" x14ac:dyDescent="0.25">
      <c r="A82" s="83">
        <v>328</v>
      </c>
      <c r="B82" s="115" t="s">
        <v>691</v>
      </c>
      <c r="C82" s="178">
        <v>32584753.170000002</v>
      </c>
      <c r="D82" s="177"/>
      <c r="E82" s="177"/>
      <c r="F82" s="177"/>
      <c r="G82" s="178"/>
      <c r="H82" s="178"/>
      <c r="I82" s="178"/>
      <c r="J82" s="178"/>
      <c r="K82" s="178"/>
      <c r="L82" s="177">
        <f t="shared" si="6"/>
        <v>32584753.170000002</v>
      </c>
    </row>
    <row r="83" spans="1:12" ht="15" customHeight="1" x14ac:dyDescent="0.25">
      <c r="A83" s="83">
        <v>329</v>
      </c>
      <c r="B83" s="115" t="s">
        <v>692</v>
      </c>
      <c r="C83" s="178">
        <v>48952</v>
      </c>
      <c r="D83" s="177"/>
      <c r="E83" s="177"/>
      <c r="F83" s="177"/>
      <c r="G83" s="178"/>
      <c r="H83" s="178"/>
      <c r="I83" s="178"/>
      <c r="J83" s="178"/>
      <c r="K83" s="178"/>
      <c r="L83" s="177">
        <f t="shared" si="6"/>
        <v>48952</v>
      </c>
    </row>
    <row r="84" spans="1:12" ht="15" customHeight="1" x14ac:dyDescent="0.25">
      <c r="A84" s="83">
        <v>331</v>
      </c>
      <c r="B84" s="115" t="s">
        <v>693</v>
      </c>
      <c r="C84" s="178">
        <v>16978230.329999998</v>
      </c>
      <c r="D84" s="177"/>
      <c r="E84" s="177"/>
      <c r="F84" s="177"/>
      <c r="G84" s="178"/>
      <c r="H84" s="178"/>
      <c r="I84" s="178"/>
      <c r="J84" s="178"/>
      <c r="K84" s="178"/>
      <c r="L84" s="177">
        <f t="shared" si="6"/>
        <v>16978230.329999998</v>
      </c>
    </row>
    <row r="85" spans="1:12" ht="15" customHeight="1" x14ac:dyDescent="0.25">
      <c r="A85" s="83">
        <v>332</v>
      </c>
      <c r="B85" s="115" t="s">
        <v>694</v>
      </c>
      <c r="C85" s="178">
        <v>718515.6</v>
      </c>
      <c r="D85" s="177"/>
      <c r="E85" s="177"/>
      <c r="F85" s="177"/>
      <c r="G85" s="178"/>
      <c r="H85" s="178"/>
      <c r="I85" s="178"/>
      <c r="J85" s="178"/>
      <c r="K85" s="178"/>
      <c r="L85" s="177">
        <f t="shared" si="6"/>
        <v>718515.6</v>
      </c>
    </row>
    <row r="86" spans="1:12" ht="15" customHeight="1" x14ac:dyDescent="0.25">
      <c r="A86" s="83">
        <v>333</v>
      </c>
      <c r="B86" s="115" t="s">
        <v>695</v>
      </c>
      <c r="C86" s="178">
        <v>163561.18</v>
      </c>
      <c r="D86" s="177"/>
      <c r="E86" s="177"/>
      <c r="F86" s="177"/>
      <c r="G86" s="178"/>
      <c r="H86" s="178"/>
      <c r="I86" s="178"/>
      <c r="J86" s="178"/>
      <c r="K86" s="178"/>
      <c r="L86" s="177">
        <f t="shared" si="6"/>
        <v>163561.18</v>
      </c>
    </row>
    <row r="87" spans="1:12" ht="15" customHeight="1" x14ac:dyDescent="0.25">
      <c r="A87" s="83">
        <v>334</v>
      </c>
      <c r="B87" s="115" t="s">
        <v>696</v>
      </c>
      <c r="C87" s="177">
        <v>489709.28</v>
      </c>
      <c r="D87" s="177"/>
      <c r="E87" s="177"/>
      <c r="F87" s="177"/>
      <c r="G87" s="177">
        <v>6578000</v>
      </c>
      <c r="H87" s="178"/>
      <c r="I87" s="178"/>
      <c r="J87" s="178"/>
      <c r="K87" s="178"/>
      <c r="L87" s="177">
        <f t="shared" si="6"/>
        <v>7067709.2800000003</v>
      </c>
    </row>
    <row r="88" spans="1:12" ht="15" customHeight="1" x14ac:dyDescent="0.25">
      <c r="A88" s="83">
        <v>335</v>
      </c>
      <c r="B88" s="115" t="s">
        <v>697</v>
      </c>
      <c r="C88" s="177">
        <v>554016</v>
      </c>
      <c r="D88" s="177"/>
      <c r="E88" s="177"/>
      <c r="F88" s="177"/>
      <c r="G88" s="178"/>
      <c r="H88" s="178"/>
      <c r="I88" s="178"/>
      <c r="J88" s="178"/>
      <c r="K88" s="178"/>
      <c r="L88" s="177">
        <f t="shared" si="6"/>
        <v>554016</v>
      </c>
    </row>
    <row r="89" spans="1:12" ht="15" customHeight="1" x14ac:dyDescent="0.25">
      <c r="A89" s="83">
        <v>336</v>
      </c>
      <c r="B89" s="115" t="s">
        <v>785</v>
      </c>
      <c r="C89" s="178">
        <v>18033644.859999999</v>
      </c>
      <c r="D89" s="177"/>
      <c r="E89" s="177">
        <v>46240.160000000003</v>
      </c>
      <c r="F89" s="177"/>
      <c r="G89" s="178">
        <v>40757.410000000003</v>
      </c>
      <c r="H89" s="178"/>
      <c r="I89" s="178">
        <v>13662.39</v>
      </c>
      <c r="J89" s="178"/>
      <c r="K89" s="178"/>
      <c r="L89" s="177">
        <f t="shared" si="6"/>
        <v>18134304.82</v>
      </c>
    </row>
    <row r="90" spans="1:12" ht="15" customHeight="1" x14ac:dyDescent="0.25">
      <c r="A90" s="83">
        <v>337</v>
      </c>
      <c r="B90" s="115" t="s">
        <v>698</v>
      </c>
      <c r="C90" s="178"/>
      <c r="D90" s="177"/>
      <c r="E90" s="177"/>
      <c r="F90" s="177"/>
      <c r="G90" s="178"/>
      <c r="H90" s="178"/>
      <c r="I90" s="178"/>
      <c r="J90" s="178"/>
      <c r="K90" s="178"/>
      <c r="L90" s="177">
        <f t="shared" si="6"/>
        <v>0</v>
      </c>
    </row>
    <row r="91" spans="1:12" ht="15" customHeight="1" x14ac:dyDescent="0.25">
      <c r="A91" s="83">
        <v>338</v>
      </c>
      <c r="B91" s="115" t="s">
        <v>699</v>
      </c>
      <c r="C91" s="178"/>
      <c r="D91" s="177"/>
      <c r="E91" s="177"/>
      <c r="F91" s="177"/>
      <c r="G91" s="178"/>
      <c r="H91" s="178"/>
      <c r="I91" s="178"/>
      <c r="J91" s="178"/>
      <c r="K91" s="178"/>
      <c r="L91" s="177">
        <f t="shared" si="6"/>
        <v>0</v>
      </c>
    </row>
    <row r="92" spans="1:12" ht="15" customHeight="1" x14ac:dyDescent="0.25">
      <c r="A92" s="83">
        <v>339</v>
      </c>
      <c r="B92" s="115" t="s">
        <v>700</v>
      </c>
      <c r="C92" s="178">
        <v>9544051.3900000006</v>
      </c>
      <c r="D92" s="177"/>
      <c r="E92" s="177"/>
      <c r="F92" s="177"/>
      <c r="G92" s="178">
        <v>4759999.9800000004</v>
      </c>
      <c r="H92" s="178"/>
      <c r="I92" s="178"/>
      <c r="J92" s="178"/>
      <c r="K92" s="178"/>
      <c r="L92" s="177">
        <f t="shared" si="6"/>
        <v>14304051.370000001</v>
      </c>
    </row>
    <row r="93" spans="1:12" ht="15" customHeight="1" x14ac:dyDescent="0.25">
      <c r="A93" s="83">
        <v>341</v>
      </c>
      <c r="B93" s="115" t="s">
        <v>701</v>
      </c>
      <c r="C93" s="178">
        <v>2463745</v>
      </c>
      <c r="D93" s="177"/>
      <c r="E93" s="177">
        <v>92.8</v>
      </c>
      <c r="F93" s="177"/>
      <c r="G93" s="178">
        <v>520300.07</v>
      </c>
      <c r="H93" s="178"/>
      <c r="I93" s="178">
        <v>885.98</v>
      </c>
      <c r="J93" s="178"/>
      <c r="K93" s="178"/>
      <c r="L93" s="177">
        <f t="shared" si="6"/>
        <v>2985023.8499999996</v>
      </c>
    </row>
    <row r="94" spans="1:12" ht="15" customHeight="1" x14ac:dyDescent="0.25">
      <c r="A94" s="83">
        <v>342</v>
      </c>
      <c r="B94" s="115" t="s">
        <v>702</v>
      </c>
      <c r="C94" s="177">
        <v>1633354.13</v>
      </c>
      <c r="D94" s="177"/>
      <c r="E94" s="177"/>
      <c r="F94" s="178"/>
      <c r="G94" s="178"/>
      <c r="H94" s="178"/>
      <c r="I94" s="178"/>
      <c r="J94" s="178"/>
      <c r="K94" s="178"/>
      <c r="L94" s="177">
        <f t="shared" si="6"/>
        <v>1633354.13</v>
      </c>
    </row>
    <row r="95" spans="1:12" ht="15" customHeight="1" x14ac:dyDescent="0.25">
      <c r="A95" s="83">
        <v>343</v>
      </c>
      <c r="B95" s="115" t="s">
        <v>703</v>
      </c>
      <c r="C95" s="178">
        <v>814531.18</v>
      </c>
      <c r="D95" s="177"/>
      <c r="E95" s="177"/>
      <c r="F95" s="177"/>
      <c r="G95" s="178"/>
      <c r="H95" s="178"/>
      <c r="I95" s="178"/>
      <c r="J95" s="178"/>
      <c r="K95" s="178"/>
      <c r="L95" s="177">
        <f t="shared" si="6"/>
        <v>814531.18</v>
      </c>
    </row>
    <row r="96" spans="1:12" ht="15" customHeight="1" x14ac:dyDescent="0.25">
      <c r="A96" s="83">
        <v>344</v>
      </c>
      <c r="B96" s="115" t="s">
        <v>704</v>
      </c>
      <c r="C96" s="177">
        <v>463007.73</v>
      </c>
      <c r="D96" s="177"/>
      <c r="E96" s="177"/>
      <c r="F96" s="177"/>
      <c r="G96" s="178"/>
      <c r="H96" s="178"/>
      <c r="I96" s="178"/>
      <c r="J96" s="178"/>
      <c r="K96" s="178"/>
      <c r="L96" s="177">
        <f t="shared" si="6"/>
        <v>463007.73</v>
      </c>
    </row>
    <row r="97" spans="1:12" ht="15" customHeight="1" x14ac:dyDescent="0.25">
      <c r="A97" s="83">
        <v>345</v>
      </c>
      <c r="B97" s="115" t="s">
        <v>705</v>
      </c>
      <c r="C97" s="178">
        <v>6631357.1399999997</v>
      </c>
      <c r="D97" s="177"/>
      <c r="E97" s="177"/>
      <c r="F97" s="177"/>
      <c r="G97" s="178"/>
      <c r="H97" s="178"/>
      <c r="I97" s="178"/>
      <c r="J97" s="178"/>
      <c r="K97" s="178"/>
      <c r="L97" s="177">
        <f t="shared" si="6"/>
        <v>6631357.1399999997</v>
      </c>
    </row>
    <row r="98" spans="1:12" ht="15" customHeight="1" x14ac:dyDescent="0.25">
      <c r="A98" s="83">
        <v>347</v>
      </c>
      <c r="B98" s="115" t="s">
        <v>706</v>
      </c>
      <c r="C98" s="177">
        <v>132216</v>
      </c>
      <c r="D98" s="177"/>
      <c r="E98" s="177"/>
      <c r="F98" s="177"/>
      <c r="G98" s="178"/>
      <c r="H98" s="178"/>
      <c r="I98" s="178"/>
      <c r="J98" s="178"/>
      <c r="K98" s="178"/>
      <c r="L98" s="177">
        <f t="shared" si="6"/>
        <v>132216</v>
      </c>
    </row>
    <row r="99" spans="1:12" ht="15" customHeight="1" x14ac:dyDescent="0.25">
      <c r="A99" s="83">
        <v>351</v>
      </c>
      <c r="B99" s="115" t="s">
        <v>707</v>
      </c>
      <c r="C99" s="177">
        <v>9349442.6400000006</v>
      </c>
      <c r="D99" s="177"/>
      <c r="E99" s="177">
        <v>15540</v>
      </c>
      <c r="F99" s="177"/>
      <c r="G99" s="178"/>
      <c r="H99" s="178"/>
      <c r="I99" s="178"/>
      <c r="J99" s="178"/>
      <c r="K99" s="178"/>
      <c r="L99" s="177">
        <f t="shared" si="6"/>
        <v>9364982.6400000006</v>
      </c>
    </row>
    <row r="100" spans="1:12" ht="15" customHeight="1" x14ac:dyDescent="0.25">
      <c r="A100" s="83">
        <v>352</v>
      </c>
      <c r="B100" s="115" t="s">
        <v>708</v>
      </c>
      <c r="C100" s="177">
        <v>128734.22</v>
      </c>
      <c r="D100" s="177"/>
      <c r="E100" s="177"/>
      <c r="F100" s="177"/>
      <c r="G100" s="178"/>
      <c r="H100" s="178"/>
      <c r="I100" s="178"/>
      <c r="J100" s="178"/>
      <c r="K100" s="178"/>
      <c r="L100" s="177">
        <f t="shared" si="6"/>
        <v>128734.22</v>
      </c>
    </row>
    <row r="101" spans="1:12" ht="15" customHeight="1" x14ac:dyDescent="0.25">
      <c r="A101" s="83">
        <v>353</v>
      </c>
      <c r="B101" s="115" t="s">
        <v>709</v>
      </c>
      <c r="C101" s="178">
        <v>673968.40999999992</v>
      </c>
      <c r="D101" s="177"/>
      <c r="E101" s="177"/>
      <c r="F101" s="177"/>
      <c r="G101" s="178">
        <v>2849364.69</v>
      </c>
      <c r="H101" s="178"/>
      <c r="I101" s="178"/>
      <c r="J101" s="178"/>
      <c r="K101" s="178"/>
      <c r="L101" s="177">
        <f t="shared" si="6"/>
        <v>3523333.0999999996</v>
      </c>
    </row>
    <row r="102" spans="1:12" ht="15" customHeight="1" x14ac:dyDescent="0.25">
      <c r="A102" s="83">
        <v>354</v>
      </c>
      <c r="B102" s="115" t="s">
        <v>710</v>
      </c>
      <c r="C102" s="178">
        <v>207767.6</v>
      </c>
      <c r="D102" s="177"/>
      <c r="E102" s="177"/>
      <c r="F102" s="177"/>
      <c r="G102" s="178"/>
      <c r="H102" s="178"/>
      <c r="I102" s="178"/>
      <c r="J102" s="178"/>
      <c r="K102" s="178"/>
      <c r="L102" s="177">
        <f t="shared" si="6"/>
        <v>207767.6</v>
      </c>
    </row>
    <row r="103" spans="1:12" ht="15" customHeight="1" x14ac:dyDescent="0.25">
      <c r="A103" s="83">
        <v>355</v>
      </c>
      <c r="B103" s="115" t="s">
        <v>711</v>
      </c>
      <c r="C103" s="177">
        <v>498169.1999999999</v>
      </c>
      <c r="D103" s="177"/>
      <c r="E103" s="177">
        <v>3694443.02</v>
      </c>
      <c r="F103" s="177">
        <v>33925960.460000001</v>
      </c>
      <c r="G103" s="178">
        <v>13393.56</v>
      </c>
      <c r="H103" s="178"/>
      <c r="I103" s="178"/>
      <c r="J103" s="178"/>
      <c r="K103" s="178"/>
      <c r="L103" s="177">
        <f t="shared" si="6"/>
        <v>38131966.240000002</v>
      </c>
    </row>
    <row r="104" spans="1:12" ht="15" customHeight="1" x14ac:dyDescent="0.25">
      <c r="A104" s="83">
        <v>356</v>
      </c>
      <c r="B104" s="115" t="s">
        <v>712</v>
      </c>
      <c r="C104" s="178">
        <v>55065.2</v>
      </c>
      <c r="D104" s="177"/>
      <c r="E104" s="177"/>
      <c r="F104" s="177"/>
      <c r="G104" s="178"/>
      <c r="H104" s="178"/>
      <c r="I104" s="178"/>
      <c r="J104" s="178"/>
      <c r="K104" s="178"/>
      <c r="L104" s="177">
        <f t="shared" si="6"/>
        <v>55065.2</v>
      </c>
    </row>
    <row r="105" spans="1:12" ht="15" customHeight="1" x14ac:dyDescent="0.25">
      <c r="A105" s="83">
        <v>357</v>
      </c>
      <c r="B105" s="115" t="s">
        <v>713</v>
      </c>
      <c r="C105" s="178">
        <v>784423.38000000012</v>
      </c>
      <c r="D105" s="177"/>
      <c r="E105" s="177">
        <v>17511.36</v>
      </c>
      <c r="F105" s="177">
        <v>464</v>
      </c>
      <c r="G105" s="178"/>
      <c r="H105" s="178"/>
      <c r="I105" s="178"/>
      <c r="J105" s="178"/>
      <c r="K105" s="178"/>
      <c r="L105" s="177">
        <f t="shared" si="6"/>
        <v>802398.74000000011</v>
      </c>
    </row>
    <row r="106" spans="1:12" ht="15" customHeight="1" x14ac:dyDescent="0.25">
      <c r="A106" s="83">
        <v>358</v>
      </c>
      <c r="B106" s="115" t="s">
        <v>714</v>
      </c>
      <c r="C106" s="178">
        <v>11821941.27</v>
      </c>
      <c r="D106" s="177"/>
      <c r="E106" s="177"/>
      <c r="F106" s="177">
        <v>11387271.35</v>
      </c>
      <c r="G106" s="178"/>
      <c r="H106" s="178">
        <v>98817555.260000005</v>
      </c>
      <c r="I106" s="178"/>
      <c r="J106" s="178"/>
      <c r="K106" s="178"/>
      <c r="L106" s="177">
        <f t="shared" si="6"/>
        <v>122026767.88</v>
      </c>
    </row>
    <row r="107" spans="1:12" ht="15" customHeight="1" x14ac:dyDescent="0.25">
      <c r="A107" s="83">
        <v>359</v>
      </c>
      <c r="B107" s="115" t="s">
        <v>715</v>
      </c>
      <c r="C107" s="178">
        <v>26850.58</v>
      </c>
      <c r="D107" s="177"/>
      <c r="E107" s="177"/>
      <c r="F107" s="177"/>
      <c r="G107" s="178"/>
      <c r="H107" s="178"/>
      <c r="I107" s="178"/>
      <c r="J107" s="178"/>
      <c r="K107" s="178"/>
      <c r="L107" s="177">
        <f t="shared" si="6"/>
        <v>26850.58</v>
      </c>
    </row>
    <row r="108" spans="1:12" ht="15" customHeight="1" x14ac:dyDescent="0.25">
      <c r="A108" s="83">
        <v>361</v>
      </c>
      <c r="B108" s="115" t="s">
        <v>716</v>
      </c>
      <c r="C108" s="178">
        <v>8415402.4100000001</v>
      </c>
      <c r="D108" s="177"/>
      <c r="E108" s="177"/>
      <c r="F108" s="177"/>
      <c r="G108" s="178"/>
      <c r="H108" s="178"/>
      <c r="I108" s="178"/>
      <c r="J108" s="178"/>
      <c r="K108" s="178"/>
      <c r="L108" s="177">
        <f t="shared" si="6"/>
        <v>8415402.4100000001</v>
      </c>
    </row>
    <row r="109" spans="1:12" ht="15" customHeight="1" x14ac:dyDescent="0.25">
      <c r="A109" s="83">
        <v>362</v>
      </c>
      <c r="B109" s="115" t="s">
        <v>717</v>
      </c>
      <c r="C109" s="178"/>
      <c r="D109" s="177"/>
      <c r="E109" s="177"/>
      <c r="F109" s="177"/>
      <c r="G109" s="178"/>
      <c r="H109" s="178"/>
      <c r="I109" s="178"/>
      <c r="J109" s="178"/>
      <c r="K109" s="178"/>
      <c r="L109" s="177">
        <f t="shared" si="6"/>
        <v>0</v>
      </c>
    </row>
    <row r="110" spans="1:12" ht="15" customHeight="1" x14ac:dyDescent="0.25">
      <c r="A110" s="83">
        <v>363</v>
      </c>
      <c r="B110" s="115" t="s">
        <v>718</v>
      </c>
      <c r="C110" s="178">
        <v>796083.03</v>
      </c>
      <c r="D110" s="177"/>
      <c r="E110" s="177"/>
      <c r="F110" s="177"/>
      <c r="G110" s="178">
        <v>58999.99</v>
      </c>
      <c r="H110" s="178"/>
      <c r="I110" s="178"/>
      <c r="J110" s="178"/>
      <c r="K110" s="178"/>
      <c r="L110" s="177">
        <f t="shared" si="6"/>
        <v>855083.02</v>
      </c>
    </row>
    <row r="111" spans="1:12" ht="15" customHeight="1" x14ac:dyDescent="0.25">
      <c r="A111" s="83">
        <v>364</v>
      </c>
      <c r="B111" s="115" t="s">
        <v>719</v>
      </c>
      <c r="C111" s="178">
        <v>207</v>
      </c>
      <c r="D111" s="177"/>
      <c r="E111" s="177"/>
      <c r="F111" s="177"/>
      <c r="G111" s="178"/>
      <c r="H111" s="178"/>
      <c r="I111" s="178"/>
      <c r="J111" s="178"/>
      <c r="K111" s="178"/>
      <c r="L111" s="177">
        <f t="shared" si="6"/>
        <v>207</v>
      </c>
    </row>
    <row r="112" spans="1:12" ht="15" customHeight="1" x14ac:dyDescent="0.25">
      <c r="A112" s="83">
        <v>365</v>
      </c>
      <c r="B112" s="115" t="s">
        <v>720</v>
      </c>
      <c r="C112" s="178">
        <v>87000</v>
      </c>
      <c r="D112" s="177"/>
      <c r="E112" s="177"/>
      <c r="F112" s="177"/>
      <c r="G112" s="178"/>
      <c r="H112" s="178"/>
      <c r="I112" s="178"/>
      <c r="J112" s="178"/>
      <c r="K112" s="178"/>
      <c r="L112" s="177">
        <f t="shared" si="6"/>
        <v>87000</v>
      </c>
    </row>
    <row r="113" spans="1:12" ht="15" customHeight="1" x14ac:dyDescent="0.25">
      <c r="A113" s="83">
        <v>366</v>
      </c>
      <c r="B113" s="115" t="s">
        <v>721</v>
      </c>
      <c r="C113" s="178">
        <v>2312000</v>
      </c>
      <c r="D113" s="177"/>
      <c r="E113" s="177"/>
      <c r="F113" s="177"/>
      <c r="G113" s="178">
        <v>20000</v>
      </c>
      <c r="H113" s="178"/>
      <c r="I113" s="178"/>
      <c r="J113" s="178"/>
      <c r="K113" s="178"/>
      <c r="L113" s="177">
        <f t="shared" si="6"/>
        <v>2332000</v>
      </c>
    </row>
    <row r="114" spans="1:12" ht="15" customHeight="1" x14ac:dyDescent="0.25">
      <c r="A114" s="83">
        <v>369</v>
      </c>
      <c r="B114" s="115" t="s">
        <v>722</v>
      </c>
      <c r="C114" s="178">
        <v>346299.99</v>
      </c>
      <c r="D114" s="177"/>
      <c r="E114" s="177"/>
      <c r="F114" s="177"/>
      <c r="G114" s="178">
        <v>37501.699999999997</v>
      </c>
      <c r="H114" s="178"/>
      <c r="I114" s="178"/>
      <c r="J114" s="178"/>
      <c r="K114" s="178"/>
      <c r="L114" s="177">
        <f t="shared" si="6"/>
        <v>383801.69</v>
      </c>
    </row>
    <row r="115" spans="1:12" ht="15" customHeight="1" x14ac:dyDescent="0.25">
      <c r="A115" s="83">
        <v>371</v>
      </c>
      <c r="B115" s="115" t="s">
        <v>723</v>
      </c>
      <c r="C115" s="178">
        <v>175439.39</v>
      </c>
      <c r="D115" s="177"/>
      <c r="E115" s="177"/>
      <c r="F115" s="177"/>
      <c r="G115" s="178">
        <v>11645.48</v>
      </c>
      <c r="H115" s="178"/>
      <c r="I115" s="178"/>
      <c r="J115" s="178"/>
      <c r="K115" s="178"/>
      <c r="L115" s="177">
        <f t="shared" si="6"/>
        <v>187084.87000000002</v>
      </c>
    </row>
    <row r="116" spans="1:12" ht="15" customHeight="1" x14ac:dyDescent="0.25">
      <c r="A116" s="83">
        <v>372</v>
      </c>
      <c r="B116" s="115" t="s">
        <v>724</v>
      </c>
      <c r="C116" s="178">
        <v>69549.59</v>
      </c>
      <c r="D116" s="177"/>
      <c r="E116" s="177">
        <v>438</v>
      </c>
      <c r="F116" s="177">
        <v>223</v>
      </c>
      <c r="G116" s="178">
        <v>250</v>
      </c>
      <c r="H116" s="178"/>
      <c r="I116" s="178"/>
      <c r="J116" s="178"/>
      <c r="K116" s="178"/>
      <c r="L116" s="177">
        <f t="shared" si="6"/>
        <v>70460.59</v>
      </c>
    </row>
    <row r="117" spans="1:12" ht="15" customHeight="1" x14ac:dyDescent="0.25">
      <c r="A117" s="83">
        <v>374</v>
      </c>
      <c r="B117" s="115" t="s">
        <v>725</v>
      </c>
      <c r="C117" s="178"/>
      <c r="D117" s="177"/>
      <c r="E117" s="177"/>
      <c r="F117" s="177"/>
      <c r="G117" s="178"/>
      <c r="H117" s="178"/>
      <c r="I117" s="178"/>
      <c r="J117" s="178"/>
      <c r="K117" s="178"/>
      <c r="L117" s="177">
        <f t="shared" si="6"/>
        <v>0</v>
      </c>
    </row>
    <row r="118" spans="1:12" ht="15" customHeight="1" x14ac:dyDescent="0.25">
      <c r="A118" s="83">
        <v>375</v>
      </c>
      <c r="B118" s="115" t="s">
        <v>726</v>
      </c>
      <c r="C118" s="178">
        <v>485186.5</v>
      </c>
      <c r="D118" s="177"/>
      <c r="E118" s="177"/>
      <c r="F118" s="177"/>
      <c r="G118" s="178">
        <v>7650.16</v>
      </c>
      <c r="H118" s="178"/>
      <c r="I118" s="178"/>
      <c r="J118" s="178"/>
      <c r="K118" s="178"/>
      <c r="L118" s="177">
        <f t="shared" si="6"/>
        <v>492836.66</v>
      </c>
    </row>
    <row r="119" spans="1:12" ht="15" customHeight="1" x14ac:dyDescent="0.25">
      <c r="A119" s="83">
        <v>378</v>
      </c>
      <c r="B119" s="115" t="s">
        <v>727</v>
      </c>
      <c r="C119" s="178"/>
      <c r="D119" s="177"/>
      <c r="E119" s="177"/>
      <c r="F119" s="177"/>
      <c r="G119" s="178"/>
      <c r="H119" s="178"/>
      <c r="I119" s="178"/>
      <c r="J119" s="178"/>
      <c r="K119" s="178"/>
      <c r="L119" s="177">
        <f t="shared" si="6"/>
        <v>0</v>
      </c>
    </row>
    <row r="120" spans="1:12" ht="15" customHeight="1" x14ac:dyDescent="0.25">
      <c r="A120" s="83">
        <v>379</v>
      </c>
      <c r="B120" s="115" t="s">
        <v>728</v>
      </c>
      <c r="C120" s="178"/>
      <c r="D120" s="177"/>
      <c r="E120" s="177"/>
      <c r="F120" s="177"/>
      <c r="G120" s="178"/>
      <c r="H120" s="178"/>
      <c r="I120" s="178"/>
      <c r="J120" s="178"/>
      <c r="K120" s="178"/>
      <c r="L120" s="177">
        <f t="shared" si="6"/>
        <v>0</v>
      </c>
    </row>
    <row r="121" spans="1:12" ht="15" customHeight="1" x14ac:dyDescent="0.25">
      <c r="A121" s="83">
        <v>381</v>
      </c>
      <c r="B121" s="115" t="s">
        <v>729</v>
      </c>
      <c r="C121" s="178"/>
      <c r="D121" s="177"/>
      <c r="E121" s="177"/>
      <c r="F121" s="177"/>
      <c r="G121" s="178"/>
      <c r="H121" s="178"/>
      <c r="I121" s="178"/>
      <c r="J121" s="178"/>
      <c r="K121" s="178"/>
      <c r="L121" s="177">
        <f t="shared" si="6"/>
        <v>0</v>
      </c>
    </row>
    <row r="122" spans="1:12" ht="15" customHeight="1" x14ac:dyDescent="0.25">
      <c r="A122" s="83">
        <v>382</v>
      </c>
      <c r="B122" s="115" t="s">
        <v>730</v>
      </c>
      <c r="C122" s="178">
        <v>5846127.3099999996</v>
      </c>
      <c r="D122" s="177"/>
      <c r="E122" s="177">
        <v>661.62</v>
      </c>
      <c r="F122" s="177"/>
      <c r="G122" s="178"/>
      <c r="H122" s="178"/>
      <c r="I122" s="178">
        <v>82708</v>
      </c>
      <c r="J122" s="178"/>
      <c r="K122" s="178"/>
      <c r="L122" s="177">
        <f t="shared" si="6"/>
        <v>5929496.9299999997</v>
      </c>
    </row>
    <row r="123" spans="1:12" ht="15" customHeight="1" x14ac:dyDescent="0.25">
      <c r="A123" s="83">
        <v>383</v>
      </c>
      <c r="B123" s="115" t="s">
        <v>731</v>
      </c>
      <c r="C123" s="178">
        <v>12760</v>
      </c>
      <c r="D123" s="177"/>
      <c r="E123" s="177"/>
      <c r="F123" s="177"/>
      <c r="G123" s="178"/>
      <c r="H123" s="178"/>
      <c r="I123" s="178"/>
      <c r="J123" s="178"/>
      <c r="K123" s="178"/>
      <c r="L123" s="177">
        <f t="shared" si="6"/>
        <v>12760</v>
      </c>
    </row>
    <row r="124" spans="1:12" ht="15" customHeight="1" x14ac:dyDescent="0.25">
      <c r="A124" s="83">
        <v>384</v>
      </c>
      <c r="B124" s="115" t="s">
        <v>732</v>
      </c>
      <c r="C124" s="178">
        <v>39910.959999999999</v>
      </c>
      <c r="D124" s="177"/>
      <c r="E124" s="177"/>
      <c r="F124" s="177"/>
      <c r="G124" s="178"/>
      <c r="H124" s="178"/>
      <c r="I124" s="178"/>
      <c r="J124" s="178"/>
      <c r="K124" s="178"/>
      <c r="L124" s="177">
        <f t="shared" si="6"/>
        <v>39910.959999999999</v>
      </c>
    </row>
    <row r="125" spans="1:12" ht="15" customHeight="1" x14ac:dyDescent="0.25">
      <c r="A125" s="83">
        <v>391</v>
      </c>
      <c r="B125" s="115" t="s">
        <v>733</v>
      </c>
      <c r="C125" s="178"/>
      <c r="D125" s="177"/>
      <c r="E125" s="177"/>
      <c r="F125" s="177"/>
      <c r="G125" s="178"/>
      <c r="H125" s="178"/>
      <c r="I125" s="178"/>
      <c r="J125" s="178"/>
      <c r="K125" s="178"/>
      <c r="L125" s="177">
        <f t="shared" si="6"/>
        <v>0</v>
      </c>
    </row>
    <row r="126" spans="1:12" ht="15" customHeight="1" x14ac:dyDescent="0.25">
      <c r="A126" s="83">
        <v>392</v>
      </c>
      <c r="B126" s="115" t="s">
        <v>734</v>
      </c>
      <c r="C126" s="178">
        <v>482302.6</v>
      </c>
      <c r="D126" s="177"/>
      <c r="E126" s="177"/>
      <c r="F126" s="177"/>
      <c r="G126" s="178"/>
      <c r="H126" s="178"/>
      <c r="I126" s="178"/>
      <c r="J126" s="178"/>
      <c r="K126" s="178"/>
      <c r="L126" s="177">
        <f t="shared" si="6"/>
        <v>482302.6</v>
      </c>
    </row>
    <row r="127" spans="1:12" ht="15" customHeight="1" x14ac:dyDescent="0.25">
      <c r="A127" s="83">
        <v>394</v>
      </c>
      <c r="B127" s="115" t="s">
        <v>786</v>
      </c>
      <c r="C127" s="178">
        <v>554171.54</v>
      </c>
      <c r="D127" s="177"/>
      <c r="E127" s="177"/>
      <c r="F127" s="177"/>
      <c r="G127" s="178"/>
      <c r="H127" s="178"/>
      <c r="I127" s="178"/>
      <c r="J127" s="178"/>
      <c r="K127" s="178"/>
      <c r="L127" s="177">
        <f t="shared" si="6"/>
        <v>554171.54</v>
      </c>
    </row>
    <row r="128" spans="1:12" ht="15" customHeight="1" x14ac:dyDescent="0.25">
      <c r="A128" s="83">
        <v>395</v>
      </c>
      <c r="B128" s="115" t="s">
        <v>735</v>
      </c>
      <c r="C128" s="178">
        <v>1177767.6199999999</v>
      </c>
      <c r="D128" s="177"/>
      <c r="E128" s="177"/>
      <c r="F128" s="177"/>
      <c r="G128" s="178"/>
      <c r="H128" s="178"/>
      <c r="I128" s="178"/>
      <c r="J128" s="178"/>
      <c r="K128" s="178"/>
      <c r="L128" s="177">
        <f t="shared" si="6"/>
        <v>1177767.6199999999</v>
      </c>
    </row>
    <row r="129" spans="1:12" ht="15" customHeight="1" x14ac:dyDescent="0.25">
      <c r="A129" s="83">
        <v>396</v>
      </c>
      <c r="B129" s="115" t="s">
        <v>736</v>
      </c>
      <c r="C129" s="178"/>
      <c r="D129" s="177"/>
      <c r="E129" s="177">
        <v>8282.4</v>
      </c>
      <c r="F129" s="180"/>
      <c r="G129" s="178"/>
      <c r="H129" s="178"/>
      <c r="I129" s="178"/>
      <c r="J129" s="178"/>
      <c r="K129" s="178"/>
      <c r="L129" s="177">
        <f t="shared" si="6"/>
        <v>8282.4</v>
      </c>
    </row>
    <row r="130" spans="1:12" ht="15" customHeight="1" x14ac:dyDescent="0.25">
      <c r="A130" s="83">
        <v>399</v>
      </c>
      <c r="B130" s="115" t="s">
        <v>737</v>
      </c>
      <c r="C130" s="177">
        <v>9788329.6400000043</v>
      </c>
      <c r="D130" s="177">
        <v>160358</v>
      </c>
      <c r="E130" s="177"/>
      <c r="F130" s="177"/>
      <c r="G130" s="178">
        <v>5807616.4900000012</v>
      </c>
      <c r="H130" s="178"/>
      <c r="I130" s="178">
        <v>214000</v>
      </c>
      <c r="J130" s="178"/>
      <c r="K130" s="178"/>
      <c r="L130" s="177">
        <f t="shared" si="6"/>
        <v>15970304.130000006</v>
      </c>
    </row>
    <row r="131" spans="1:12" ht="15" customHeight="1" x14ac:dyDescent="0.25">
      <c r="A131" s="72">
        <v>4000</v>
      </c>
      <c r="B131" s="113" t="s">
        <v>738</v>
      </c>
      <c r="C131" s="176">
        <f t="shared" ref="C131:L131" si="7">SUM(C132:C140)</f>
        <v>184819491.94999999</v>
      </c>
      <c r="D131" s="176">
        <f t="shared" si="7"/>
        <v>0</v>
      </c>
      <c r="E131" s="176">
        <f t="shared" si="7"/>
        <v>2453947.4</v>
      </c>
      <c r="F131" s="176">
        <f t="shared" si="7"/>
        <v>0</v>
      </c>
      <c r="G131" s="176">
        <f t="shared" si="7"/>
        <v>2950718.41</v>
      </c>
      <c r="H131" s="176">
        <f t="shared" si="7"/>
        <v>0</v>
      </c>
      <c r="I131" s="176">
        <f t="shared" si="7"/>
        <v>120000</v>
      </c>
      <c r="J131" s="176">
        <f t="shared" si="7"/>
        <v>0</v>
      </c>
      <c r="K131" s="176">
        <f t="shared" si="7"/>
        <v>0</v>
      </c>
      <c r="L131" s="176">
        <f t="shared" si="7"/>
        <v>190344157.75999999</v>
      </c>
    </row>
    <row r="132" spans="1:12" ht="15" customHeight="1" x14ac:dyDescent="0.25">
      <c r="A132" s="83">
        <v>415</v>
      </c>
      <c r="B132" s="115" t="s">
        <v>739</v>
      </c>
      <c r="C132" s="178">
        <v>56646214.019999973</v>
      </c>
      <c r="D132" s="177"/>
      <c r="E132" s="177"/>
      <c r="F132" s="177"/>
      <c r="G132" s="178">
        <v>550000</v>
      </c>
      <c r="H132" s="178"/>
      <c r="I132" s="178"/>
      <c r="J132" s="178"/>
      <c r="K132" s="178"/>
      <c r="L132" s="177">
        <f>SUM(C132:K132)</f>
        <v>57196214.019999973</v>
      </c>
    </row>
    <row r="133" spans="1:12" ht="15" customHeight="1" x14ac:dyDescent="0.25">
      <c r="A133" s="83">
        <v>439</v>
      </c>
      <c r="B133" s="115" t="s">
        <v>740</v>
      </c>
      <c r="C133" s="178">
        <v>854536.8</v>
      </c>
      <c r="D133" s="177"/>
      <c r="E133" s="177">
        <v>2453947.4</v>
      </c>
      <c r="F133" s="177"/>
      <c r="G133" s="178">
        <v>2400718.41</v>
      </c>
      <c r="H133" s="178"/>
      <c r="I133" s="178"/>
      <c r="J133" s="178"/>
      <c r="K133" s="178"/>
      <c r="L133" s="177">
        <f>SUM(C133:K133)</f>
        <v>5709202.6100000003</v>
      </c>
    </row>
    <row r="134" spans="1:12" ht="15" customHeight="1" x14ac:dyDescent="0.25">
      <c r="A134" s="83">
        <v>441</v>
      </c>
      <c r="B134" s="115" t="s">
        <v>741</v>
      </c>
      <c r="C134" s="178">
        <v>110946297.28</v>
      </c>
      <c r="D134" s="177"/>
      <c r="E134" s="177"/>
      <c r="F134" s="177"/>
      <c r="G134" s="178"/>
      <c r="H134" s="178"/>
      <c r="I134" s="178"/>
      <c r="J134" s="178"/>
      <c r="K134" s="178"/>
      <c r="L134" s="177">
        <f>SUM(C134:K134)</f>
        <v>110946297.28</v>
      </c>
    </row>
    <row r="135" spans="1:12" ht="15" customHeight="1" x14ac:dyDescent="0.25">
      <c r="A135" s="83">
        <v>442</v>
      </c>
      <c r="B135" s="115" t="s">
        <v>742</v>
      </c>
      <c r="C135" s="178">
        <v>14140</v>
      </c>
      <c r="D135" s="177"/>
      <c r="E135" s="177"/>
      <c r="F135" s="177"/>
      <c r="G135" s="178"/>
      <c r="H135" s="178"/>
      <c r="I135" s="178">
        <v>120000</v>
      </c>
      <c r="J135" s="178"/>
      <c r="K135" s="178"/>
      <c r="L135" s="177">
        <f>SUM(C135:K135)</f>
        <v>134140</v>
      </c>
    </row>
    <row r="136" spans="1:12" ht="15" customHeight="1" x14ac:dyDescent="0.25">
      <c r="A136" s="83">
        <v>443</v>
      </c>
      <c r="B136" s="115" t="s">
        <v>743</v>
      </c>
      <c r="C136" s="178">
        <v>203000</v>
      </c>
      <c r="D136" s="178"/>
      <c r="E136" s="178"/>
      <c r="F136" s="177"/>
      <c r="G136" s="178"/>
      <c r="H136" s="178"/>
      <c r="I136" s="178"/>
      <c r="J136" s="178"/>
      <c r="K136" s="178"/>
      <c r="L136" s="177">
        <f t="shared" ref="L136:L140" si="8">SUM(C136:K136)</f>
        <v>203000</v>
      </c>
    </row>
    <row r="137" spans="1:12" ht="15" customHeight="1" x14ac:dyDescent="0.25">
      <c r="A137" s="83">
        <v>444</v>
      </c>
      <c r="B137" s="115" t="s">
        <v>744</v>
      </c>
      <c r="C137" s="178">
        <v>350000</v>
      </c>
      <c r="D137" s="178"/>
      <c r="E137" s="178"/>
      <c r="F137" s="177"/>
      <c r="G137" s="178"/>
      <c r="H137" s="178"/>
      <c r="I137" s="178"/>
      <c r="J137" s="178"/>
      <c r="K137" s="178"/>
      <c r="L137" s="177">
        <f t="shared" si="8"/>
        <v>350000</v>
      </c>
    </row>
    <row r="138" spans="1:12" ht="15" customHeight="1" x14ac:dyDescent="0.25">
      <c r="A138" s="83">
        <v>445</v>
      </c>
      <c r="B138" s="115" t="s">
        <v>745</v>
      </c>
      <c r="C138" s="178">
        <v>300000</v>
      </c>
      <c r="D138" s="178"/>
      <c r="E138" s="178"/>
      <c r="F138" s="177"/>
      <c r="G138" s="178"/>
      <c r="H138" s="178"/>
      <c r="I138" s="178"/>
      <c r="J138" s="178"/>
      <c r="K138" s="178"/>
      <c r="L138" s="177">
        <f t="shared" si="8"/>
        <v>300000</v>
      </c>
    </row>
    <row r="139" spans="1:12" ht="15" customHeight="1" x14ac:dyDescent="0.25">
      <c r="A139" s="83">
        <v>448</v>
      </c>
      <c r="B139" s="115" t="s">
        <v>746</v>
      </c>
      <c r="C139" s="178">
        <v>412310.24</v>
      </c>
      <c r="D139" s="178"/>
      <c r="E139" s="178"/>
      <c r="F139" s="177"/>
      <c r="G139" s="178"/>
      <c r="H139" s="178"/>
      <c r="I139" s="178"/>
      <c r="J139" s="178"/>
      <c r="K139" s="178"/>
      <c r="L139" s="177">
        <f t="shared" si="8"/>
        <v>412310.24</v>
      </c>
    </row>
    <row r="140" spans="1:12" ht="15" customHeight="1" x14ac:dyDescent="0.25">
      <c r="A140" s="83">
        <v>451</v>
      </c>
      <c r="B140" s="115" t="s">
        <v>747</v>
      </c>
      <c r="C140" s="178">
        <v>15092993.610000001</v>
      </c>
      <c r="D140" s="178"/>
      <c r="E140" s="178"/>
      <c r="F140" s="178"/>
      <c r="G140" s="178"/>
      <c r="H140" s="178"/>
      <c r="I140" s="178"/>
      <c r="J140" s="178"/>
      <c r="K140" s="178"/>
      <c r="L140" s="177">
        <f t="shared" si="8"/>
        <v>15092993.610000001</v>
      </c>
    </row>
    <row r="141" spans="1:12" ht="15" customHeight="1" x14ac:dyDescent="0.25">
      <c r="A141" s="72">
        <v>5000</v>
      </c>
      <c r="B141" s="113" t="s">
        <v>787</v>
      </c>
      <c r="C141" s="176">
        <f t="shared" ref="C141:L141" si="9">SUM(C142:C162)</f>
        <v>37184737.337999992</v>
      </c>
      <c r="D141" s="176">
        <f t="shared" si="9"/>
        <v>0</v>
      </c>
      <c r="E141" s="176">
        <f t="shared" si="9"/>
        <v>5552782.29</v>
      </c>
      <c r="F141" s="176">
        <f t="shared" si="9"/>
        <v>0</v>
      </c>
      <c r="G141" s="176">
        <f t="shared" si="9"/>
        <v>2544293.7599999998</v>
      </c>
      <c r="H141" s="176">
        <f t="shared" si="9"/>
        <v>0</v>
      </c>
      <c r="I141" s="176">
        <f t="shared" si="9"/>
        <v>345829.64</v>
      </c>
      <c r="J141" s="176">
        <f t="shared" si="9"/>
        <v>0</v>
      </c>
      <c r="K141" s="176">
        <f t="shared" si="9"/>
        <v>0</v>
      </c>
      <c r="L141" s="176">
        <f t="shared" si="9"/>
        <v>45627643.028000005</v>
      </c>
    </row>
    <row r="142" spans="1:12" ht="15" customHeight="1" x14ac:dyDescent="0.25">
      <c r="A142" s="83">
        <v>511</v>
      </c>
      <c r="B142" s="116" t="s">
        <v>749</v>
      </c>
      <c r="C142" s="178">
        <v>1905312.75</v>
      </c>
      <c r="D142" s="178"/>
      <c r="E142" s="178">
        <v>3590.2</v>
      </c>
      <c r="F142" s="177"/>
      <c r="G142" s="178">
        <v>594418.80000000005</v>
      </c>
      <c r="H142" s="178"/>
      <c r="I142" s="178"/>
      <c r="J142" s="178"/>
      <c r="K142" s="178"/>
      <c r="L142" s="177">
        <f t="shared" ref="L142:L162" si="10">SUM(C142:K142)</f>
        <v>2503321.75</v>
      </c>
    </row>
    <row r="143" spans="1:12" ht="15" customHeight="1" x14ac:dyDescent="0.25">
      <c r="A143" s="83">
        <v>512</v>
      </c>
      <c r="B143" s="116" t="s">
        <v>750</v>
      </c>
      <c r="C143" s="178">
        <v>73712.81</v>
      </c>
      <c r="D143" s="178"/>
      <c r="E143" s="178"/>
      <c r="F143" s="177"/>
      <c r="G143" s="178"/>
      <c r="H143" s="178"/>
      <c r="I143" s="178"/>
      <c r="J143" s="178"/>
      <c r="K143" s="178"/>
      <c r="L143" s="177">
        <f t="shared" si="10"/>
        <v>73712.81</v>
      </c>
    </row>
    <row r="144" spans="1:12" ht="15" customHeight="1" x14ac:dyDescent="0.25">
      <c r="A144" s="83">
        <v>513</v>
      </c>
      <c r="B144" s="116" t="s">
        <v>751</v>
      </c>
      <c r="C144" s="178">
        <v>2662200</v>
      </c>
      <c r="D144" s="178"/>
      <c r="E144" s="178"/>
      <c r="F144" s="177"/>
      <c r="G144" s="178"/>
      <c r="H144" s="178"/>
      <c r="I144" s="178"/>
      <c r="J144" s="178"/>
      <c r="K144" s="178"/>
      <c r="L144" s="177">
        <f t="shared" si="10"/>
        <v>2662200</v>
      </c>
    </row>
    <row r="145" spans="1:12" ht="15" customHeight="1" x14ac:dyDescent="0.25">
      <c r="A145" s="83">
        <v>515</v>
      </c>
      <c r="B145" s="116" t="s">
        <v>752</v>
      </c>
      <c r="C145" s="178">
        <v>7960241.0599999996</v>
      </c>
      <c r="D145" s="178"/>
      <c r="E145" s="178"/>
      <c r="F145" s="177"/>
      <c r="G145" s="178"/>
      <c r="H145" s="178"/>
      <c r="I145" s="178"/>
      <c r="J145" s="178"/>
      <c r="K145" s="178"/>
      <c r="L145" s="177">
        <f t="shared" si="10"/>
        <v>7960241.0599999996</v>
      </c>
    </row>
    <row r="146" spans="1:12" ht="15" customHeight="1" x14ac:dyDescent="0.25">
      <c r="A146" s="83">
        <v>519</v>
      </c>
      <c r="B146" s="116" t="s">
        <v>753</v>
      </c>
      <c r="C146" s="178">
        <v>380774.88799999998</v>
      </c>
      <c r="D146" s="178"/>
      <c r="E146" s="178"/>
      <c r="F146" s="177"/>
      <c r="G146" s="178"/>
      <c r="H146" s="178"/>
      <c r="I146" s="178"/>
      <c r="J146" s="178"/>
      <c r="K146" s="178"/>
      <c r="L146" s="177">
        <f t="shared" si="10"/>
        <v>380774.88799999998</v>
      </c>
    </row>
    <row r="147" spans="1:12" ht="15" customHeight="1" x14ac:dyDescent="0.25">
      <c r="A147" s="83">
        <v>521</v>
      </c>
      <c r="B147" s="116" t="s">
        <v>754</v>
      </c>
      <c r="C147" s="178">
        <v>371317.46</v>
      </c>
      <c r="D147" s="178"/>
      <c r="E147" s="178"/>
      <c r="F147" s="177"/>
      <c r="G147" s="178"/>
      <c r="H147" s="178"/>
      <c r="I147" s="178"/>
      <c r="J147" s="178"/>
      <c r="K147" s="178"/>
      <c r="L147" s="177">
        <f t="shared" si="10"/>
        <v>371317.46</v>
      </c>
    </row>
    <row r="148" spans="1:12" ht="15" customHeight="1" x14ac:dyDescent="0.25">
      <c r="A148" s="83">
        <v>523</v>
      </c>
      <c r="B148" s="116" t="s">
        <v>755</v>
      </c>
      <c r="C148" s="178">
        <v>87344.53</v>
      </c>
      <c r="D148" s="178"/>
      <c r="E148" s="178"/>
      <c r="F148" s="177"/>
      <c r="G148" s="178"/>
      <c r="H148" s="178"/>
      <c r="I148" s="178"/>
      <c r="J148" s="178"/>
      <c r="K148" s="178"/>
      <c r="L148" s="177">
        <f t="shared" si="10"/>
        <v>87344.53</v>
      </c>
    </row>
    <row r="149" spans="1:12" ht="15" customHeight="1" x14ac:dyDescent="0.25">
      <c r="A149" s="83">
        <v>529</v>
      </c>
      <c r="B149" s="116" t="s">
        <v>756</v>
      </c>
      <c r="C149" s="178">
        <v>19216.560000000001</v>
      </c>
      <c r="D149" s="178"/>
      <c r="E149" s="178"/>
      <c r="F149" s="177"/>
      <c r="G149" s="178">
        <v>1945384.96</v>
      </c>
      <c r="H149" s="178"/>
      <c r="I149" s="178"/>
      <c r="J149" s="178"/>
      <c r="K149" s="178"/>
      <c r="L149" s="177">
        <f t="shared" si="10"/>
        <v>1964601.52</v>
      </c>
    </row>
    <row r="150" spans="1:12" ht="15" customHeight="1" x14ac:dyDescent="0.25">
      <c r="A150" s="83">
        <v>531</v>
      </c>
      <c r="B150" s="116" t="s">
        <v>757</v>
      </c>
      <c r="C150" s="178">
        <v>474514.24</v>
      </c>
      <c r="D150" s="178"/>
      <c r="E150" s="178"/>
      <c r="F150" s="177"/>
      <c r="G150" s="178"/>
      <c r="H150" s="178"/>
      <c r="I150" s="178"/>
      <c r="J150" s="178"/>
      <c r="K150" s="178"/>
      <c r="L150" s="177">
        <f t="shared" si="10"/>
        <v>474514.24</v>
      </c>
    </row>
    <row r="151" spans="1:12" ht="15" customHeight="1" x14ac:dyDescent="0.25">
      <c r="A151" s="83">
        <v>532</v>
      </c>
      <c r="B151" s="116" t="s">
        <v>788</v>
      </c>
      <c r="C151" s="178">
        <v>16004.02</v>
      </c>
      <c r="D151" s="178"/>
      <c r="E151" s="178"/>
      <c r="F151" s="177"/>
      <c r="G151" s="178"/>
      <c r="H151" s="178"/>
      <c r="I151" s="178"/>
      <c r="J151" s="178"/>
      <c r="K151" s="178"/>
      <c r="L151" s="177">
        <f t="shared" si="10"/>
        <v>16004.02</v>
      </c>
    </row>
    <row r="152" spans="1:12" ht="15" customHeight="1" x14ac:dyDescent="0.25">
      <c r="A152" s="83">
        <v>541</v>
      </c>
      <c r="B152" s="116" t="s">
        <v>789</v>
      </c>
      <c r="C152" s="178">
        <v>9904966.9800000004</v>
      </c>
      <c r="D152" s="178"/>
      <c r="E152" s="178">
        <v>5532000.0899999999</v>
      </c>
      <c r="F152" s="177"/>
      <c r="G152" s="178"/>
      <c r="H152" s="178"/>
      <c r="I152" s="178"/>
      <c r="J152" s="178"/>
      <c r="K152" s="178"/>
      <c r="L152" s="177">
        <f t="shared" si="10"/>
        <v>15436967.07</v>
      </c>
    </row>
    <row r="153" spans="1:12" ht="15" customHeight="1" x14ac:dyDescent="0.25">
      <c r="A153" s="83">
        <v>551</v>
      </c>
      <c r="B153" s="116" t="s">
        <v>758</v>
      </c>
      <c r="C153" s="178">
        <v>566602</v>
      </c>
      <c r="D153" s="178"/>
      <c r="E153" s="178"/>
      <c r="F153" s="177"/>
      <c r="G153" s="178"/>
      <c r="H153" s="178"/>
      <c r="I153" s="178"/>
      <c r="J153" s="178"/>
      <c r="K153" s="178"/>
      <c r="L153" s="177">
        <f t="shared" si="10"/>
        <v>566602</v>
      </c>
    </row>
    <row r="154" spans="1:12" ht="15" customHeight="1" x14ac:dyDescent="0.25">
      <c r="A154" s="83">
        <v>563</v>
      </c>
      <c r="B154" s="116" t="s">
        <v>759</v>
      </c>
      <c r="C154" s="178">
        <v>1025463.34</v>
      </c>
      <c r="D154" s="178"/>
      <c r="E154" s="178"/>
      <c r="F154" s="177"/>
      <c r="G154" s="178"/>
      <c r="H154" s="178"/>
      <c r="I154" s="178"/>
      <c r="J154" s="178"/>
      <c r="K154" s="178"/>
      <c r="L154" s="177">
        <f t="shared" si="10"/>
        <v>1025463.34</v>
      </c>
    </row>
    <row r="155" spans="1:12" ht="15" customHeight="1" x14ac:dyDescent="0.25">
      <c r="A155" s="83">
        <v>564</v>
      </c>
      <c r="B155" s="116" t="s">
        <v>760</v>
      </c>
      <c r="C155" s="178">
        <v>831550.58</v>
      </c>
      <c r="D155" s="178"/>
      <c r="E155" s="178"/>
      <c r="F155" s="177"/>
      <c r="G155" s="178"/>
      <c r="H155" s="178"/>
      <c r="I155" s="178"/>
      <c r="J155" s="178"/>
      <c r="K155" s="178"/>
      <c r="L155" s="177">
        <f t="shared" si="10"/>
        <v>831550.58</v>
      </c>
    </row>
    <row r="156" spans="1:12" ht="15" customHeight="1" x14ac:dyDescent="0.25">
      <c r="A156" s="83">
        <v>565</v>
      </c>
      <c r="B156" s="116" t="s">
        <v>761</v>
      </c>
      <c r="C156" s="178">
        <v>1057176.31</v>
      </c>
      <c r="D156" s="178"/>
      <c r="E156" s="178"/>
      <c r="F156" s="177"/>
      <c r="G156" s="178"/>
      <c r="H156" s="178"/>
      <c r="I156" s="178">
        <v>345829.64</v>
      </c>
      <c r="J156" s="178"/>
      <c r="K156" s="178"/>
      <c r="L156" s="177">
        <f t="shared" si="10"/>
        <v>1403005.9500000002</v>
      </c>
    </row>
    <row r="157" spans="1:12" ht="15" customHeight="1" x14ac:dyDescent="0.25">
      <c r="A157" s="83">
        <v>566</v>
      </c>
      <c r="B157" s="116" t="s">
        <v>762</v>
      </c>
      <c r="C157" s="178">
        <v>10999</v>
      </c>
      <c r="D157" s="178"/>
      <c r="E157" s="178"/>
      <c r="F157" s="177"/>
      <c r="G157" s="178"/>
      <c r="H157" s="178"/>
      <c r="I157" s="178"/>
      <c r="J157" s="178"/>
      <c r="K157" s="178"/>
      <c r="L157" s="177">
        <f t="shared" si="10"/>
        <v>10999</v>
      </c>
    </row>
    <row r="158" spans="1:12" ht="15" customHeight="1" x14ac:dyDescent="0.25">
      <c r="A158" s="83">
        <v>567</v>
      </c>
      <c r="B158" s="116" t="s">
        <v>763</v>
      </c>
      <c r="C158" s="178">
        <v>2914072.88</v>
      </c>
      <c r="D158" s="178"/>
      <c r="E158" s="178"/>
      <c r="F158" s="177"/>
      <c r="G158" s="178"/>
      <c r="H158" s="178"/>
      <c r="I158" s="178"/>
      <c r="J158" s="178"/>
      <c r="K158" s="178"/>
      <c r="L158" s="177">
        <f t="shared" si="10"/>
        <v>2914072.88</v>
      </c>
    </row>
    <row r="159" spans="1:12" ht="15" customHeight="1" x14ac:dyDescent="0.25">
      <c r="A159" s="83">
        <v>569</v>
      </c>
      <c r="B159" s="116" t="s">
        <v>764</v>
      </c>
      <c r="C159" s="178">
        <v>434296.36</v>
      </c>
      <c r="D159" s="178"/>
      <c r="E159" s="178">
        <v>17192</v>
      </c>
      <c r="F159" s="177"/>
      <c r="G159" s="178">
        <v>4490</v>
      </c>
      <c r="H159" s="178"/>
      <c r="I159" s="178"/>
      <c r="J159" s="178"/>
      <c r="K159" s="178"/>
      <c r="L159" s="177">
        <f t="shared" si="10"/>
        <v>455978.36</v>
      </c>
    </row>
    <row r="160" spans="1:12" ht="15" customHeight="1" x14ac:dyDescent="0.25">
      <c r="A160" s="83">
        <v>581</v>
      </c>
      <c r="B160" s="116" t="s">
        <v>765</v>
      </c>
      <c r="C160" s="178">
        <v>4942932.49</v>
      </c>
      <c r="D160" s="178"/>
      <c r="E160" s="178"/>
      <c r="F160" s="177"/>
      <c r="G160" s="178"/>
      <c r="H160" s="178"/>
      <c r="I160" s="178"/>
      <c r="J160" s="178"/>
      <c r="K160" s="178"/>
      <c r="L160" s="177">
        <f t="shared" si="10"/>
        <v>4942932.49</v>
      </c>
    </row>
    <row r="161" spans="1:12" ht="15" customHeight="1" x14ac:dyDescent="0.25">
      <c r="A161" s="83">
        <v>591</v>
      </c>
      <c r="B161" s="116" t="s">
        <v>766</v>
      </c>
      <c r="C161" s="178">
        <v>1123677.1200000001</v>
      </c>
      <c r="D161" s="178"/>
      <c r="E161" s="178"/>
      <c r="F161" s="177"/>
      <c r="G161" s="178"/>
      <c r="H161" s="178"/>
      <c r="I161" s="178"/>
      <c r="J161" s="178"/>
      <c r="K161" s="178"/>
      <c r="L161" s="177">
        <f t="shared" si="10"/>
        <v>1123677.1200000001</v>
      </c>
    </row>
    <row r="162" spans="1:12" ht="15" customHeight="1" x14ac:dyDescent="0.25">
      <c r="A162" s="83">
        <v>597</v>
      </c>
      <c r="B162" s="116" t="s">
        <v>767</v>
      </c>
      <c r="C162" s="178">
        <v>422361.96</v>
      </c>
      <c r="D162" s="178"/>
      <c r="E162" s="178"/>
      <c r="F162" s="177"/>
      <c r="G162" s="178"/>
      <c r="H162" s="178"/>
      <c r="I162" s="178"/>
      <c r="J162" s="178"/>
      <c r="K162" s="178"/>
      <c r="L162" s="177">
        <f t="shared" si="10"/>
        <v>422361.96</v>
      </c>
    </row>
    <row r="163" spans="1:12" ht="15" customHeight="1" x14ac:dyDescent="0.25">
      <c r="A163" s="72">
        <v>6000</v>
      </c>
      <c r="B163" s="113" t="s">
        <v>768</v>
      </c>
      <c r="C163" s="176">
        <f t="shared" ref="C163:L163" si="11">SUM(C164:C165)</f>
        <v>159691753.81999999</v>
      </c>
      <c r="D163" s="176">
        <f t="shared" si="11"/>
        <v>76986664.299999997</v>
      </c>
      <c r="E163" s="176">
        <f t="shared" si="11"/>
        <v>0</v>
      </c>
      <c r="F163" s="176">
        <f t="shared" si="11"/>
        <v>0</v>
      </c>
      <c r="G163" s="176">
        <f t="shared" si="11"/>
        <v>20712957.789999999</v>
      </c>
      <c r="H163" s="176">
        <f t="shared" si="11"/>
        <v>0</v>
      </c>
      <c r="I163" s="176">
        <f t="shared" si="11"/>
        <v>19367106.629999999</v>
      </c>
      <c r="J163" s="176">
        <f t="shared" si="11"/>
        <v>0</v>
      </c>
      <c r="K163" s="176">
        <f t="shared" si="11"/>
        <v>0</v>
      </c>
      <c r="L163" s="176">
        <f t="shared" si="11"/>
        <v>276758482.53999996</v>
      </c>
    </row>
    <row r="164" spans="1:12" ht="15" customHeight="1" x14ac:dyDescent="0.25">
      <c r="A164" s="83">
        <v>612</v>
      </c>
      <c r="B164" s="116" t="s">
        <v>769</v>
      </c>
      <c r="C164" s="178">
        <v>134521.73000000001</v>
      </c>
      <c r="D164" s="178"/>
      <c r="E164" s="178"/>
      <c r="F164" s="178"/>
      <c r="G164" s="178">
        <v>568312.84</v>
      </c>
      <c r="H164" s="178"/>
      <c r="I164" s="178"/>
      <c r="J164" s="178"/>
      <c r="K164" s="178"/>
      <c r="L164" s="177">
        <f>SUM(C164:K164)</f>
        <v>702834.57</v>
      </c>
    </row>
    <row r="165" spans="1:12" ht="15" customHeight="1" x14ac:dyDescent="0.25">
      <c r="A165" s="83">
        <v>614</v>
      </c>
      <c r="B165" s="117" t="s">
        <v>770</v>
      </c>
      <c r="C165" s="178">
        <v>159557232.09</v>
      </c>
      <c r="D165" s="178">
        <v>76986664.299999997</v>
      </c>
      <c r="E165" s="178"/>
      <c r="F165" s="178"/>
      <c r="G165" s="178">
        <v>20144644.949999999</v>
      </c>
      <c r="H165" s="178"/>
      <c r="I165" s="178">
        <v>19367106.629999999</v>
      </c>
      <c r="J165" s="178"/>
      <c r="K165" s="178"/>
      <c r="L165" s="177">
        <f>SUM(C165:K165)</f>
        <v>276055647.96999997</v>
      </c>
    </row>
    <row r="166" spans="1:12" ht="15.75" x14ac:dyDescent="0.25">
      <c r="A166" s="72">
        <v>9000</v>
      </c>
      <c r="B166" s="113" t="s">
        <v>771</v>
      </c>
      <c r="C166" s="176">
        <f>SUM(C167:C168)</f>
        <v>0</v>
      </c>
      <c r="D166" s="176">
        <f t="shared" ref="D166:K166" si="12">SUM(D167:D168)</f>
        <v>0</v>
      </c>
      <c r="E166" s="176">
        <f t="shared" si="12"/>
        <v>36996563.289999992</v>
      </c>
      <c r="F166" s="176">
        <f t="shared" si="12"/>
        <v>1237.81</v>
      </c>
      <c r="G166" s="176">
        <f t="shared" si="12"/>
        <v>0</v>
      </c>
      <c r="H166" s="176">
        <f t="shared" si="12"/>
        <v>36572464.019999996</v>
      </c>
      <c r="I166" s="176">
        <f t="shared" si="12"/>
        <v>0</v>
      </c>
      <c r="J166" s="176">
        <f t="shared" si="12"/>
        <v>0</v>
      </c>
      <c r="K166" s="176">
        <f t="shared" si="12"/>
        <v>0</v>
      </c>
      <c r="L166" s="176">
        <f>SUM(L167:L168)</f>
        <v>73570265.120000005</v>
      </c>
    </row>
    <row r="167" spans="1:12" x14ac:dyDescent="0.25">
      <c r="A167" s="83">
        <v>911</v>
      </c>
      <c r="B167" s="118" t="s">
        <v>772</v>
      </c>
      <c r="C167" s="178"/>
      <c r="D167" s="178"/>
      <c r="E167" s="178">
        <v>8973366.7599999979</v>
      </c>
      <c r="F167" s="178">
        <v>1237.81</v>
      </c>
      <c r="G167" s="178"/>
      <c r="H167" s="178">
        <v>9256177.6100000013</v>
      </c>
      <c r="I167" s="178"/>
      <c r="J167" s="178"/>
      <c r="K167" s="178"/>
      <c r="L167" s="177">
        <f>SUM(C167:K167)</f>
        <v>18230782.18</v>
      </c>
    </row>
    <row r="168" spans="1:12" x14ac:dyDescent="0.25">
      <c r="A168" s="83">
        <v>921</v>
      </c>
      <c r="B168" s="116" t="s">
        <v>773</v>
      </c>
      <c r="C168" s="178"/>
      <c r="D168" s="178"/>
      <c r="E168" s="178">
        <v>28023196.529999997</v>
      </c>
      <c r="F168" s="178"/>
      <c r="G168" s="178"/>
      <c r="H168" s="178">
        <v>27316286.409999996</v>
      </c>
      <c r="I168" s="178"/>
      <c r="J168" s="178"/>
      <c r="K168" s="178"/>
      <c r="L168" s="177">
        <f>SUM(C168:K168)</f>
        <v>55339482.939999998</v>
      </c>
    </row>
    <row r="169" spans="1:12" ht="15.75" x14ac:dyDescent="0.25">
      <c r="A169" s="82"/>
      <c r="B169" s="84" t="s">
        <v>774</v>
      </c>
      <c r="C169" s="173">
        <f t="shared" ref="C169:L169" si="13">C10+C25+C67+C131+C141+C163+C166</f>
        <v>730209036.59800005</v>
      </c>
      <c r="D169" s="173">
        <f t="shared" si="13"/>
        <v>83540508.229999989</v>
      </c>
      <c r="E169" s="173">
        <f t="shared" si="13"/>
        <v>515615741.17999995</v>
      </c>
      <c r="F169" s="173">
        <f t="shared" si="13"/>
        <v>931113181.75999987</v>
      </c>
      <c r="G169" s="173">
        <f t="shared" si="13"/>
        <v>57356464.879999995</v>
      </c>
      <c r="H169" s="173">
        <f t="shared" si="13"/>
        <v>135390019.28</v>
      </c>
      <c r="I169" s="173">
        <f t="shared" si="13"/>
        <v>28021039.109999999</v>
      </c>
      <c r="J169" s="173">
        <f t="shared" si="13"/>
        <v>0</v>
      </c>
      <c r="K169" s="173">
        <f t="shared" si="13"/>
        <v>0</v>
      </c>
      <c r="L169" s="173">
        <f t="shared" si="13"/>
        <v>2481245991.0380001</v>
      </c>
    </row>
    <row r="170" spans="1:12" x14ac:dyDescent="0.25">
      <c r="L170" s="44"/>
    </row>
    <row r="171" spans="1:12" x14ac:dyDescent="0.25">
      <c r="L171" s="44"/>
    </row>
  </sheetData>
  <mergeCells count="10">
    <mergeCell ref="A8:A9"/>
    <mergeCell ref="B8:B9"/>
    <mergeCell ref="C8:C9"/>
    <mergeCell ref="D8:G8"/>
    <mergeCell ref="H8:I8"/>
    <mergeCell ref="I6:J6"/>
    <mergeCell ref="K6:L6"/>
    <mergeCell ref="J8:J9"/>
    <mergeCell ref="K8:K9"/>
    <mergeCell ref="L8:L9"/>
  </mergeCells>
  <dataValidations disablePrompts="1" count="1">
    <dataValidation type="whole" operator="greaterThanOrEqual" allowBlank="1" showInputMessage="1" showErrorMessage="1" errorTitle="Valor no valido" error="La información que intenta ingresar es un números negativos o texto, favor de verificarlo." sqref="H106:H108 H104 H112:H117 H119 H121:H125 C79 C97 C106:C107 C101 C95 C89:C93 C82:C86 C70:C76" xr:uid="{62CD6E88-7C26-4F59-89DE-9F263835FDF4}">
      <formula1>0</formula1>
    </dataValidation>
  </dataValidations>
  <printOptions horizontalCentered="1"/>
  <pageMargins left="0.23622047244094491" right="0.23622047244094491" top="0.74803149606299213" bottom="0.74803149606299213" header="0.31496062992125984" footer="0.31496062992125984"/>
  <pageSetup scale="43" fitToHeight="7" orientation="landscape" horizontalDpi="4294967295" verticalDpi="4294967295" r:id="rId1"/>
  <headerFooter>
    <oddFooter>&amp;LANEXO II PRESUPUESTO 2019 1ER. MODIFICACION&amp;C15/08/2019&amp;R&amp;P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E124C-D2AB-495D-98C2-9F0D74B5144E}">
  <sheetPr>
    <pageSetUpPr fitToPage="1"/>
  </sheetPr>
  <dimension ref="A1:K48"/>
  <sheetViews>
    <sheetView topLeftCell="A7" zoomScale="70" zoomScaleNormal="70" workbookViewId="0">
      <selection activeCell="E50" sqref="E50"/>
    </sheetView>
  </sheetViews>
  <sheetFormatPr baseColWidth="10" defaultColWidth="11.42578125" defaultRowHeight="15" x14ac:dyDescent="0.25"/>
  <cols>
    <col min="1" max="1" width="44.28515625" style="2" customWidth="1"/>
    <col min="2" max="2" width="18.5703125" style="87" bestFit="1" customWidth="1"/>
    <col min="3" max="8" width="17.7109375" style="87" customWidth="1"/>
    <col min="9" max="10" width="17.7109375" style="87" hidden="1" customWidth="1"/>
    <col min="11" max="11" width="24" style="88" customWidth="1"/>
    <col min="12" max="39" width="11" customWidth="1"/>
    <col min="40" max="54" width="11.42578125" customWidth="1"/>
    <col min="55" max="55" width="1.140625" customWidth="1"/>
    <col min="56" max="56" width="15.5703125" customWidth="1"/>
  </cols>
  <sheetData>
    <row r="1" spans="1:11" ht="69" customHeight="1" x14ac:dyDescent="0.25">
      <c r="A1" s="86"/>
    </row>
    <row r="2" spans="1:11" ht="19.5" x14ac:dyDescent="0.3">
      <c r="A2" s="3" t="s">
        <v>0</v>
      </c>
      <c r="B2" s="89"/>
      <c r="C2" s="89"/>
      <c r="D2" s="89"/>
      <c r="E2" s="89"/>
      <c r="F2" s="89"/>
      <c r="G2" s="89"/>
      <c r="H2" s="89"/>
      <c r="I2" s="89"/>
      <c r="J2" s="89"/>
      <c r="K2" s="90"/>
    </row>
    <row r="3" spans="1:11" ht="19.5" x14ac:dyDescent="0.3">
      <c r="A3" s="3" t="s">
        <v>1</v>
      </c>
      <c r="B3" s="89"/>
      <c r="C3" s="89"/>
      <c r="D3" s="89"/>
      <c r="E3" s="89"/>
      <c r="F3" s="89"/>
      <c r="G3" s="89"/>
      <c r="H3" s="89"/>
      <c r="I3" s="89"/>
      <c r="J3" s="89"/>
      <c r="K3" s="90"/>
    </row>
    <row r="4" spans="1:11" ht="12" customHeight="1" x14ac:dyDescent="0.3">
      <c r="A4" s="3"/>
      <c r="B4" s="89"/>
      <c r="C4" s="89"/>
      <c r="D4" s="89"/>
      <c r="E4" s="89"/>
      <c r="F4" s="89"/>
      <c r="G4" s="89"/>
      <c r="H4" s="89"/>
      <c r="I4" s="89"/>
      <c r="J4" s="89"/>
      <c r="K4" s="90"/>
    </row>
    <row r="5" spans="1:11" ht="19.5" x14ac:dyDescent="0.3">
      <c r="A5" s="4" t="s">
        <v>409</v>
      </c>
      <c r="B5" s="89"/>
      <c r="C5" s="90"/>
      <c r="D5" s="90"/>
      <c r="E5" s="90"/>
      <c r="F5" s="90"/>
      <c r="G5" s="89"/>
      <c r="H5" s="89"/>
      <c r="I5" s="89"/>
      <c r="J5" s="89"/>
      <c r="K5" s="90"/>
    </row>
    <row r="6" spans="1:11" ht="22.5" customHeight="1" thickBot="1" x14ac:dyDescent="0.35">
      <c r="A6" s="136" t="s">
        <v>775</v>
      </c>
      <c r="B6" s="136"/>
      <c r="C6" s="136"/>
      <c r="D6" s="136"/>
      <c r="E6" s="136"/>
      <c r="F6" s="136"/>
      <c r="G6" s="136"/>
      <c r="H6" s="136"/>
      <c r="I6" s="136"/>
      <c r="J6" s="136"/>
      <c r="K6" s="136"/>
    </row>
    <row r="7" spans="1:11" ht="12" customHeight="1" x14ac:dyDescent="0.25">
      <c r="A7" s="91"/>
    </row>
    <row r="8" spans="1:11" ht="38.25" customHeight="1" x14ac:dyDescent="0.25">
      <c r="A8" s="137" t="s">
        <v>776</v>
      </c>
      <c r="B8" s="139" t="s">
        <v>413</v>
      </c>
      <c r="C8" s="141" t="s">
        <v>414</v>
      </c>
      <c r="D8" s="142"/>
      <c r="E8" s="142"/>
      <c r="F8" s="143"/>
      <c r="G8" s="141" t="s">
        <v>415</v>
      </c>
      <c r="H8" s="143"/>
      <c r="I8" s="139" t="s">
        <v>416</v>
      </c>
      <c r="J8" s="139" t="s">
        <v>417</v>
      </c>
      <c r="K8" s="144" t="s">
        <v>777</v>
      </c>
    </row>
    <row r="9" spans="1:11" ht="62.25" customHeight="1" thickBot="1" x14ac:dyDescent="0.3">
      <c r="A9" s="138"/>
      <c r="B9" s="140"/>
      <c r="C9" s="92" t="s">
        <v>419</v>
      </c>
      <c r="D9" s="92" t="s">
        <v>420</v>
      </c>
      <c r="E9" s="93" t="s">
        <v>421</v>
      </c>
      <c r="F9" s="93" t="s">
        <v>422</v>
      </c>
      <c r="G9" s="93" t="s">
        <v>423</v>
      </c>
      <c r="H9" s="93" t="s">
        <v>422</v>
      </c>
      <c r="I9" s="140"/>
      <c r="J9" s="140"/>
      <c r="K9" s="145"/>
    </row>
    <row r="10" spans="1:11" ht="9.75" customHeight="1" x14ac:dyDescent="0.25">
      <c r="A10" s="94"/>
      <c r="B10" s="95"/>
      <c r="C10" s="96"/>
      <c r="D10" s="96"/>
      <c r="E10" s="95"/>
      <c r="F10" s="95"/>
      <c r="G10" s="95"/>
      <c r="H10" s="95"/>
      <c r="I10" s="95"/>
      <c r="J10" s="95"/>
      <c r="K10" s="97"/>
    </row>
    <row r="11" spans="1:11" ht="29.25" customHeight="1" x14ac:dyDescent="0.25">
      <c r="A11" s="98" t="s">
        <v>778</v>
      </c>
      <c r="B11" s="99"/>
      <c r="C11" s="99"/>
      <c r="D11" s="99"/>
      <c r="E11" s="99"/>
      <c r="F11" s="99"/>
      <c r="G11" s="99"/>
      <c r="H11" s="99"/>
      <c r="I11" s="99"/>
      <c r="J11" s="99"/>
      <c r="K11" s="99"/>
    </row>
    <row r="12" spans="1:11" x14ac:dyDescent="0.25">
      <c r="A12" s="100" t="s">
        <v>424</v>
      </c>
      <c r="B12" s="160">
        <f>I!C10</f>
        <v>471320946.78999996</v>
      </c>
      <c r="C12" s="160">
        <f>I!D10</f>
        <v>0</v>
      </c>
      <c r="D12" s="160">
        <f>I!E10</f>
        <v>0</v>
      </c>
      <c r="E12" s="160">
        <f>I!F10</f>
        <v>0</v>
      </c>
      <c r="F12" s="160">
        <f>I!G10</f>
        <v>0</v>
      </c>
      <c r="G12" s="160">
        <f>I!H10</f>
        <v>0</v>
      </c>
      <c r="H12" s="160">
        <f>I!I10</f>
        <v>0</v>
      </c>
      <c r="I12" s="160">
        <f>I!J10</f>
        <v>0</v>
      </c>
      <c r="J12" s="160">
        <f>I!K10</f>
        <v>0</v>
      </c>
      <c r="K12" s="160">
        <f t="shared" ref="K12:K19" si="0">SUM(B12:J12)</f>
        <v>471320946.78999996</v>
      </c>
    </row>
    <row r="13" spans="1:11" x14ac:dyDescent="0.25">
      <c r="A13" s="100" t="s">
        <v>449</v>
      </c>
      <c r="B13" s="160">
        <f>I!C23</f>
        <v>189701273.45000005</v>
      </c>
      <c r="C13" s="160">
        <f>I!D23</f>
        <v>0</v>
      </c>
      <c r="D13" s="160">
        <f>I!E23</f>
        <v>0</v>
      </c>
      <c r="E13" s="160">
        <f>I!F23</f>
        <v>0</v>
      </c>
      <c r="F13" s="160">
        <f>I!G23</f>
        <v>0</v>
      </c>
      <c r="G13" s="160">
        <f>I!H23</f>
        <v>0</v>
      </c>
      <c r="H13" s="160">
        <f>I!I23</f>
        <v>0</v>
      </c>
      <c r="I13" s="160">
        <f>I!J23</f>
        <v>0</v>
      </c>
      <c r="J13" s="160">
        <f>I!K23</f>
        <v>0</v>
      </c>
      <c r="K13" s="160">
        <f t="shared" si="0"/>
        <v>189701273.45000005</v>
      </c>
    </row>
    <row r="14" spans="1:11" x14ac:dyDescent="0.25">
      <c r="A14" s="100" t="s">
        <v>560</v>
      </c>
      <c r="B14" s="160">
        <f>I!C80</f>
        <v>20937784.219999999</v>
      </c>
      <c r="C14" s="160">
        <f>I!D80</f>
        <v>0</v>
      </c>
      <c r="D14" s="160">
        <f>I!E80</f>
        <v>0</v>
      </c>
      <c r="E14" s="160">
        <f>I!F80</f>
        <v>0</v>
      </c>
      <c r="F14" s="160">
        <f>I!G80</f>
        <v>0</v>
      </c>
      <c r="G14" s="160">
        <f>I!H80</f>
        <v>0</v>
      </c>
      <c r="H14" s="160">
        <f>I!I80</f>
        <v>0</v>
      </c>
      <c r="I14" s="160">
        <f>I!J80</f>
        <v>0</v>
      </c>
      <c r="J14" s="160">
        <f>I!K80</f>
        <v>0</v>
      </c>
      <c r="K14" s="160">
        <f t="shared" si="0"/>
        <v>20937784.219999999</v>
      </c>
    </row>
    <row r="15" spans="1:11" x14ac:dyDescent="0.25">
      <c r="A15" s="100" t="s">
        <v>569</v>
      </c>
      <c r="B15" s="160">
        <f>I!C85</f>
        <v>32393672.119999997</v>
      </c>
      <c r="C15" s="160">
        <f>I!D85</f>
        <v>0</v>
      </c>
      <c r="D15" s="160">
        <f>I!E85</f>
        <v>727.85</v>
      </c>
      <c r="E15" s="160">
        <f>I!F85</f>
        <v>301.84999999999991</v>
      </c>
      <c r="F15" s="160">
        <f>I!G85</f>
        <v>375687.57000000007</v>
      </c>
      <c r="G15" s="160">
        <f>I!H85</f>
        <v>0</v>
      </c>
      <c r="H15" s="160">
        <f>I!I85</f>
        <v>1422657.6200000003</v>
      </c>
      <c r="I15" s="160">
        <f>I!J85</f>
        <v>0</v>
      </c>
      <c r="J15" s="160">
        <f>I!K85</f>
        <v>0</v>
      </c>
      <c r="K15" s="160">
        <f t="shared" si="0"/>
        <v>34193047.009999998</v>
      </c>
    </row>
    <row r="16" spans="1:11" x14ac:dyDescent="0.25">
      <c r="A16" s="100" t="s">
        <v>583</v>
      </c>
      <c r="B16" s="160">
        <f>I!C93</f>
        <v>10491807.000000006</v>
      </c>
      <c r="C16" s="160">
        <f>I!D93</f>
        <v>0</v>
      </c>
      <c r="D16" s="160">
        <f>I!E93</f>
        <v>0</v>
      </c>
      <c r="E16" s="160">
        <f>I!F93</f>
        <v>0</v>
      </c>
      <c r="F16" s="160">
        <f>I!G93</f>
        <v>0</v>
      </c>
      <c r="G16" s="160">
        <f>I!H93</f>
        <v>0</v>
      </c>
      <c r="H16" s="160">
        <f>I!I93</f>
        <v>0</v>
      </c>
      <c r="I16" s="160">
        <f>I!J93</f>
        <v>0</v>
      </c>
      <c r="J16" s="160">
        <f>I!K93</f>
        <v>0</v>
      </c>
      <c r="K16" s="160">
        <f t="shared" si="0"/>
        <v>10491807.000000006</v>
      </c>
    </row>
    <row r="17" spans="1:11" x14ac:dyDescent="0.25">
      <c r="A17" s="100" t="s">
        <v>586</v>
      </c>
      <c r="B17" s="160">
        <f>I!C95</f>
        <v>240.5</v>
      </c>
      <c r="C17" s="160">
        <f>I!D95</f>
        <v>83540508.229999989</v>
      </c>
      <c r="D17" s="160">
        <f>I!E95</f>
        <v>515615013.33000004</v>
      </c>
      <c r="E17" s="160">
        <f>I!F95</f>
        <v>931112879.90999997</v>
      </c>
      <c r="F17" s="160">
        <f>I!G95</f>
        <v>33482720.73</v>
      </c>
      <c r="G17" s="160">
        <f>I!H95</f>
        <v>135390019.28</v>
      </c>
      <c r="H17" s="160">
        <f>I!I95</f>
        <v>15781532</v>
      </c>
      <c r="I17" s="160">
        <f>I!J95</f>
        <v>0</v>
      </c>
      <c r="J17" s="160">
        <f>I!K95</f>
        <v>0</v>
      </c>
      <c r="K17" s="160">
        <f t="shared" si="0"/>
        <v>1714922913.98</v>
      </c>
    </row>
    <row r="18" spans="1:11" ht="15" customHeight="1" x14ac:dyDescent="0.25">
      <c r="A18" s="100" t="s">
        <v>603</v>
      </c>
      <c r="B18" s="160">
        <f>I!C104</f>
        <v>2114243</v>
      </c>
      <c r="C18" s="160">
        <f>I!D104</f>
        <v>0</v>
      </c>
      <c r="D18" s="160">
        <f>I!E104</f>
        <v>0</v>
      </c>
      <c r="E18" s="160">
        <f>I!F104</f>
        <v>0</v>
      </c>
      <c r="F18" s="160">
        <f>I!G104</f>
        <v>23498056.579999998</v>
      </c>
      <c r="G18" s="160">
        <f>I!H104</f>
        <v>0</v>
      </c>
      <c r="H18" s="160">
        <f>I!I104</f>
        <v>10816849.49</v>
      </c>
      <c r="I18" s="160">
        <f>I!J104</f>
        <v>0</v>
      </c>
      <c r="J18" s="160">
        <f>I!K104</f>
        <v>0</v>
      </c>
      <c r="K18" s="160">
        <f t="shared" si="0"/>
        <v>36429149.07</v>
      </c>
    </row>
    <row r="19" spans="1:11" ht="15" customHeight="1" x14ac:dyDescent="0.25">
      <c r="A19" s="101" t="s">
        <v>779</v>
      </c>
      <c r="B19" s="160">
        <f>I!C109</f>
        <v>3249069.52</v>
      </c>
      <c r="C19" s="160">
        <f>I!D109</f>
        <v>0</v>
      </c>
      <c r="D19" s="160">
        <f>I!E109</f>
        <v>0</v>
      </c>
      <c r="E19" s="160">
        <f>I!F109</f>
        <v>0</v>
      </c>
      <c r="F19" s="160">
        <f>I!G109</f>
        <v>0</v>
      </c>
      <c r="G19" s="160">
        <f>I!H109</f>
        <v>0</v>
      </c>
      <c r="H19" s="160">
        <f>I!I109</f>
        <v>0</v>
      </c>
      <c r="I19" s="160">
        <f>I!J109</f>
        <v>0</v>
      </c>
      <c r="J19" s="160">
        <f>I!K109</f>
        <v>0</v>
      </c>
      <c r="K19" s="161">
        <f t="shared" si="0"/>
        <v>3249069.52</v>
      </c>
    </row>
    <row r="20" spans="1:11" ht="20.25" customHeight="1" x14ac:dyDescent="0.25">
      <c r="A20" s="98" t="s">
        <v>780</v>
      </c>
      <c r="B20" s="162">
        <f t="shared" ref="B20:H20" si="1">SUM(B12:B19)</f>
        <v>730209036.60000002</v>
      </c>
      <c r="C20" s="162">
        <f t="shared" si="1"/>
        <v>83540508.229999989</v>
      </c>
      <c r="D20" s="163">
        <f t="shared" si="1"/>
        <v>515615741.18000007</v>
      </c>
      <c r="E20" s="162">
        <f t="shared" si="1"/>
        <v>931113181.75999999</v>
      </c>
      <c r="F20" s="164">
        <f t="shared" si="1"/>
        <v>57356464.879999995</v>
      </c>
      <c r="G20" s="162">
        <f t="shared" si="1"/>
        <v>135390019.28</v>
      </c>
      <c r="H20" s="162">
        <f t="shared" si="1"/>
        <v>28021039.109999999</v>
      </c>
      <c r="I20" s="165"/>
      <c r="J20" s="165"/>
      <c r="K20" s="162">
        <f>SUM(K12:K19)</f>
        <v>2481245991.04</v>
      </c>
    </row>
    <row r="21" spans="1:11" ht="37.5" customHeight="1" x14ac:dyDescent="0.25">
      <c r="A21"/>
      <c r="B21" s="44"/>
      <c r="C21" s="44"/>
      <c r="D21" s="44"/>
      <c r="E21" s="44"/>
      <c r="F21" s="44"/>
      <c r="G21" s="44"/>
      <c r="H21" s="44"/>
      <c r="I21" s="44"/>
      <c r="J21" s="44"/>
      <c r="K21" s="44"/>
    </row>
    <row r="22" spans="1:11" ht="28.5" customHeight="1" x14ac:dyDescent="0.25">
      <c r="A22" s="98" t="s">
        <v>781</v>
      </c>
      <c r="B22" s="166"/>
      <c r="C22" s="166"/>
      <c r="D22" s="166"/>
      <c r="E22" s="166"/>
      <c r="F22" s="166"/>
      <c r="G22" s="166"/>
      <c r="H22" s="166"/>
      <c r="I22" s="166"/>
      <c r="J22" s="166"/>
      <c r="K22" s="166"/>
    </row>
    <row r="23" spans="1:11" ht="15" customHeight="1" x14ac:dyDescent="0.25">
      <c r="A23" s="103" t="s">
        <v>621</v>
      </c>
      <c r="B23" s="167">
        <f>II!C10</f>
        <v>18212022.349999998</v>
      </c>
      <c r="C23" s="167">
        <f>II!D10</f>
        <v>0</v>
      </c>
      <c r="D23" s="167">
        <f>II!E10</f>
        <v>393673212.94999999</v>
      </c>
      <c r="E23" s="167">
        <f>II!F10</f>
        <v>813354339.57999992</v>
      </c>
      <c r="F23" s="167">
        <f>II!G10</f>
        <v>4314049.6899999995</v>
      </c>
      <c r="G23" s="167">
        <f>II!H10</f>
        <v>0</v>
      </c>
      <c r="H23" s="167">
        <f>II!I10</f>
        <v>7657046.4800000004</v>
      </c>
      <c r="I23" s="167">
        <f>II!J14</f>
        <v>0</v>
      </c>
      <c r="J23" s="167">
        <v>0</v>
      </c>
      <c r="K23" s="167">
        <f>II!L10</f>
        <v>1237210671.05</v>
      </c>
    </row>
    <row r="24" spans="1:11" ht="15" customHeight="1" x14ac:dyDescent="0.25">
      <c r="A24" s="103" t="s">
        <v>635</v>
      </c>
      <c r="B24" s="167">
        <f>II!C25</f>
        <v>169793005.48000002</v>
      </c>
      <c r="C24" s="167">
        <f>II!D25</f>
        <v>6393485.9299999997</v>
      </c>
      <c r="D24" s="167">
        <f>II!E25</f>
        <v>22169665.449999999</v>
      </c>
      <c r="E24" s="167">
        <f>II!F25</f>
        <v>20220823.740000002</v>
      </c>
      <c r="F24" s="167">
        <f>II!G25</f>
        <v>6120999.1200000001</v>
      </c>
      <c r="G24" s="167">
        <f>II!H25</f>
        <v>0</v>
      </c>
      <c r="H24" s="167">
        <f>II!I25</f>
        <v>81200</v>
      </c>
      <c r="I24" s="167">
        <v>0</v>
      </c>
      <c r="J24" s="167">
        <v>0</v>
      </c>
      <c r="K24" s="160">
        <f t="shared" ref="K24:K29" si="2">SUM(B24:J24)</f>
        <v>224779179.72000003</v>
      </c>
    </row>
    <row r="25" spans="1:11" ht="15" customHeight="1" x14ac:dyDescent="0.25">
      <c r="A25" s="103" t="s">
        <v>677</v>
      </c>
      <c r="B25" s="167">
        <f>II!C67</f>
        <v>160508025.66000003</v>
      </c>
      <c r="C25" s="167">
        <f>II!D67</f>
        <v>160358</v>
      </c>
      <c r="D25" s="167">
        <f>II!E67</f>
        <v>54769569.799999997</v>
      </c>
      <c r="E25" s="167">
        <f>II!F67</f>
        <v>97536780.629999995</v>
      </c>
      <c r="F25" s="167">
        <f>II!G67</f>
        <v>20713446.110000003</v>
      </c>
      <c r="G25" s="167">
        <f>II!H67</f>
        <v>98817555.260000005</v>
      </c>
      <c r="H25" s="167">
        <f>II!I67</f>
        <v>449856.36</v>
      </c>
      <c r="I25" s="167">
        <v>0</v>
      </c>
      <c r="J25" s="167">
        <v>0</v>
      </c>
      <c r="K25" s="160">
        <f t="shared" si="2"/>
        <v>432955591.82000005</v>
      </c>
    </row>
    <row r="26" spans="1:11" ht="15" customHeight="1" x14ac:dyDescent="0.25">
      <c r="A26" s="103" t="s">
        <v>738</v>
      </c>
      <c r="B26" s="167">
        <f>II!C131</f>
        <v>184819491.94999999</v>
      </c>
      <c r="C26" s="167">
        <f>II!D131</f>
        <v>0</v>
      </c>
      <c r="D26" s="167">
        <f>II!E131</f>
        <v>2453947.4</v>
      </c>
      <c r="E26" s="167">
        <f>II!F131</f>
        <v>0</v>
      </c>
      <c r="F26" s="167">
        <f>II!G131</f>
        <v>2950718.41</v>
      </c>
      <c r="G26" s="167">
        <f>II!H131</f>
        <v>0</v>
      </c>
      <c r="H26" s="167">
        <f>II!I131</f>
        <v>120000</v>
      </c>
      <c r="I26" s="167">
        <v>0</v>
      </c>
      <c r="J26" s="167">
        <v>0</v>
      </c>
      <c r="K26" s="160">
        <f t="shared" si="2"/>
        <v>190344157.75999999</v>
      </c>
    </row>
    <row r="27" spans="1:11" ht="15" customHeight="1" x14ac:dyDescent="0.25">
      <c r="A27" s="103" t="s">
        <v>748</v>
      </c>
      <c r="B27" s="167">
        <f>II!C141</f>
        <v>37184737.337999992</v>
      </c>
      <c r="C27" s="167">
        <f>II!D141</f>
        <v>0</v>
      </c>
      <c r="D27" s="167">
        <f>II!E141</f>
        <v>5552782.29</v>
      </c>
      <c r="E27" s="167">
        <f>II!F141</f>
        <v>0</v>
      </c>
      <c r="F27" s="167">
        <f>II!G141</f>
        <v>2544293.7599999998</v>
      </c>
      <c r="G27" s="167">
        <f>II!H141</f>
        <v>0</v>
      </c>
      <c r="H27" s="167">
        <f>II!I141</f>
        <v>345829.64</v>
      </c>
      <c r="I27" s="167">
        <v>0</v>
      </c>
      <c r="J27" s="167">
        <v>0</v>
      </c>
      <c r="K27" s="160">
        <f t="shared" si="2"/>
        <v>45627643.02799999</v>
      </c>
    </row>
    <row r="28" spans="1:11" ht="15" customHeight="1" x14ac:dyDescent="0.25">
      <c r="A28" s="103" t="s">
        <v>768</v>
      </c>
      <c r="B28" s="167">
        <f>II!C163</f>
        <v>159691753.81999999</v>
      </c>
      <c r="C28" s="167">
        <f>II!D163</f>
        <v>76986664.299999997</v>
      </c>
      <c r="D28" s="167">
        <f>II!E163</f>
        <v>0</v>
      </c>
      <c r="E28" s="167">
        <f>II!F163</f>
        <v>0</v>
      </c>
      <c r="F28" s="167">
        <f>II!G163</f>
        <v>20712957.789999999</v>
      </c>
      <c r="G28" s="167">
        <f>II!H163</f>
        <v>0</v>
      </c>
      <c r="H28" s="167">
        <f>II!I163</f>
        <v>19367106.629999999</v>
      </c>
      <c r="I28" s="167">
        <v>0</v>
      </c>
      <c r="J28" s="167">
        <v>0</v>
      </c>
      <c r="K28" s="160">
        <f t="shared" si="2"/>
        <v>276758482.54000002</v>
      </c>
    </row>
    <row r="29" spans="1:11" ht="15" customHeight="1" x14ac:dyDescent="0.25">
      <c r="A29" s="103" t="s">
        <v>771</v>
      </c>
      <c r="B29" s="167">
        <f>II!C166</f>
        <v>0</v>
      </c>
      <c r="C29" s="167">
        <f>II!D166</f>
        <v>0</v>
      </c>
      <c r="D29" s="167">
        <f>II!E166</f>
        <v>36996563.289999992</v>
      </c>
      <c r="E29" s="167">
        <f>II!F166</f>
        <v>1237.81</v>
      </c>
      <c r="F29" s="167">
        <f>II!G166</f>
        <v>0</v>
      </c>
      <c r="G29" s="167">
        <f>II!H166</f>
        <v>36572464.019999996</v>
      </c>
      <c r="H29" s="167">
        <f>II!I166</f>
        <v>0</v>
      </c>
      <c r="I29" s="167">
        <v>0</v>
      </c>
      <c r="J29" s="167">
        <v>0</v>
      </c>
      <c r="K29" s="160">
        <f t="shared" si="2"/>
        <v>73570265.11999999</v>
      </c>
    </row>
    <row r="30" spans="1:11" ht="20.25" customHeight="1" x14ac:dyDescent="0.25">
      <c r="A30" s="98" t="s">
        <v>782</v>
      </c>
      <c r="B30" s="168">
        <f t="shared" ref="B30:H30" si="3">SUM(B23:B29)</f>
        <v>730209036.59800005</v>
      </c>
      <c r="C30" s="168">
        <f t="shared" si="3"/>
        <v>83540508.229999989</v>
      </c>
      <c r="D30" s="168">
        <f t="shared" si="3"/>
        <v>515615741.17999995</v>
      </c>
      <c r="E30" s="168">
        <f>SUM(E23:E29)</f>
        <v>931113181.75999987</v>
      </c>
      <c r="F30" s="168">
        <f t="shared" si="3"/>
        <v>57356464.879999995</v>
      </c>
      <c r="G30" s="168">
        <f t="shared" si="3"/>
        <v>135390019.28</v>
      </c>
      <c r="H30" s="168">
        <f t="shared" si="3"/>
        <v>28021039.109999999</v>
      </c>
      <c r="I30" s="168">
        <f t="shared" ref="I30:J30" si="4">(SUM(I23:I29))</f>
        <v>0</v>
      </c>
      <c r="J30" s="168">
        <f t="shared" si="4"/>
        <v>0</v>
      </c>
      <c r="K30" s="168">
        <f>SUM(K23:K29)</f>
        <v>2481245991.0380001</v>
      </c>
    </row>
    <row r="31" spans="1:11" hidden="1" x14ac:dyDescent="0.25">
      <c r="B31" s="104">
        <v>730209036.55999994</v>
      </c>
      <c r="C31" s="104">
        <v>83540508.231599987</v>
      </c>
      <c r="D31" s="104">
        <v>515615741.16520011</v>
      </c>
      <c r="E31" s="104">
        <v>931113181.32999921</v>
      </c>
      <c r="F31" s="104">
        <v>57356464.884540007</v>
      </c>
      <c r="G31" s="85">
        <v>135390019.27509999</v>
      </c>
      <c r="H31" s="85">
        <v>28021039.109999999</v>
      </c>
      <c r="I31">
        <v>0</v>
      </c>
      <c r="J31">
        <v>0</v>
      </c>
      <c r="K31" s="85">
        <v>2481245990.5564389</v>
      </c>
    </row>
    <row r="32" spans="1:11" ht="23.25" hidden="1" x14ac:dyDescent="0.25">
      <c r="A32" s="98" t="s">
        <v>783</v>
      </c>
      <c r="B32" s="105">
        <f t="shared" ref="B32:H32" si="5">B30-B31</f>
        <v>3.8000106811523438E-2</v>
      </c>
      <c r="C32" s="105">
        <f t="shared" si="5"/>
        <v>-1.5999972820281982E-3</v>
      </c>
      <c r="D32" s="105">
        <f t="shared" si="5"/>
        <v>1.4799833297729492E-2</v>
      </c>
      <c r="E32" s="105">
        <f t="shared" si="5"/>
        <v>0.4300006628036499</v>
      </c>
      <c r="F32" s="105">
        <f t="shared" si="5"/>
        <v>-4.5400112867355347E-3</v>
      </c>
      <c r="G32" s="105">
        <f t="shared" si="5"/>
        <v>4.9000084400177002E-3</v>
      </c>
      <c r="H32" s="105">
        <f t="shared" si="5"/>
        <v>0</v>
      </c>
      <c r="I32" s="98"/>
      <c r="J32" s="98"/>
      <c r="K32" s="105">
        <f>K30-K31</f>
        <v>0.48156118392944336</v>
      </c>
    </row>
    <row r="33" spans="1:11" ht="15.75" hidden="1" x14ac:dyDescent="0.25">
      <c r="A33" s="106" t="s">
        <v>401</v>
      </c>
      <c r="B33" s="107">
        <f t="shared" ref="B33:K33" si="6">B30-B20</f>
        <v>-1.999974250793457E-3</v>
      </c>
      <c r="C33" s="107">
        <f t="shared" si="6"/>
        <v>0</v>
      </c>
      <c r="D33" s="107">
        <f t="shared" si="6"/>
        <v>0</v>
      </c>
      <c r="E33" s="107">
        <f t="shared" si="6"/>
        <v>0</v>
      </c>
      <c r="F33" s="107">
        <f t="shared" si="6"/>
        <v>0</v>
      </c>
      <c r="G33" s="107">
        <f t="shared" si="6"/>
        <v>0</v>
      </c>
      <c r="H33" s="107">
        <f t="shared" si="6"/>
        <v>0</v>
      </c>
      <c r="I33" s="107">
        <f t="shared" si="6"/>
        <v>0</v>
      </c>
      <c r="J33" s="107">
        <f t="shared" si="6"/>
        <v>0</v>
      </c>
      <c r="K33" s="107">
        <f t="shared" si="6"/>
        <v>-1.9998550415039063E-3</v>
      </c>
    </row>
    <row r="34" spans="1:11" ht="23.25" hidden="1" x14ac:dyDescent="0.25">
      <c r="A34" s="98"/>
      <c r="B34" s="102"/>
      <c r="C34" s="102"/>
      <c r="D34" s="102"/>
      <c r="E34" s="102"/>
      <c r="F34" s="102"/>
      <c r="G34" s="102"/>
      <c r="H34" s="102"/>
      <c r="I34" s="102"/>
      <c r="J34" s="102"/>
      <c r="K34" s="102"/>
    </row>
    <row r="35" spans="1:11" hidden="1" x14ac:dyDescent="0.25">
      <c r="B35" s="2"/>
      <c r="C35" s="2"/>
      <c r="D35" s="2"/>
      <c r="E35" s="2"/>
      <c r="F35" s="2"/>
      <c r="G35" s="2"/>
      <c r="H35" s="2"/>
      <c r="I35" s="2"/>
      <c r="J35" s="2"/>
      <c r="K35" s="2"/>
    </row>
    <row r="36" spans="1:11" hidden="1" x14ac:dyDescent="0.25">
      <c r="B36" s="108"/>
      <c r="C36" s="2"/>
      <c r="D36" s="2"/>
      <c r="E36" s="2"/>
      <c r="F36" s="2"/>
      <c r="G36" s="2"/>
      <c r="H36" s="2"/>
      <c r="I36" s="2"/>
      <c r="J36" s="2"/>
      <c r="K36" s="2"/>
    </row>
    <row r="37" spans="1:11" x14ac:dyDescent="0.25">
      <c r="B37" s="2"/>
      <c r="C37" s="2"/>
      <c r="D37" s="2"/>
      <c r="E37" s="2"/>
      <c r="F37" s="2"/>
      <c r="G37" s="2"/>
      <c r="H37" s="2"/>
      <c r="I37" s="2"/>
      <c r="J37" s="2"/>
      <c r="K37" s="2"/>
    </row>
    <row r="38" spans="1:11" x14ac:dyDescent="0.25">
      <c r="C38" s="88"/>
      <c r="D38" s="88"/>
      <c r="F38" s="88"/>
      <c r="G38" s="88"/>
      <c r="I38" s="88"/>
      <c r="J38" s="88"/>
      <c r="K38" s="87"/>
    </row>
    <row r="39" spans="1:11" x14ac:dyDescent="0.25">
      <c r="C39" s="88"/>
      <c r="D39" s="88"/>
      <c r="F39" s="88"/>
      <c r="G39" s="88"/>
      <c r="I39" s="88"/>
      <c r="J39" s="88"/>
      <c r="K39" s="87"/>
    </row>
    <row r="40" spans="1:11" x14ac:dyDescent="0.25">
      <c r="C40" s="88"/>
      <c r="D40" s="88"/>
      <c r="F40" s="88"/>
      <c r="G40" s="88"/>
      <c r="I40" s="88"/>
      <c r="J40" s="88"/>
      <c r="K40" s="87"/>
    </row>
    <row r="41" spans="1:11" x14ac:dyDescent="0.25">
      <c r="C41" s="88"/>
      <c r="D41" s="88"/>
      <c r="F41" s="88"/>
      <c r="G41" s="88"/>
      <c r="I41" s="88"/>
      <c r="J41" s="88"/>
      <c r="K41" s="87"/>
    </row>
    <row r="42" spans="1:11" x14ac:dyDescent="0.25">
      <c r="C42" s="88"/>
      <c r="D42" s="88"/>
      <c r="F42" s="88"/>
      <c r="G42" s="88"/>
      <c r="I42" s="88"/>
      <c r="J42" s="88"/>
      <c r="K42" s="87"/>
    </row>
    <row r="43" spans="1:11" x14ac:dyDescent="0.25">
      <c r="C43" s="88"/>
      <c r="D43" s="88"/>
      <c r="F43" s="88"/>
      <c r="G43" s="88"/>
      <c r="I43" s="88"/>
      <c r="J43" s="88"/>
      <c r="K43" s="87"/>
    </row>
    <row r="44" spans="1:11" x14ac:dyDescent="0.25">
      <c r="C44" s="88"/>
      <c r="D44" s="88"/>
      <c r="F44" s="88"/>
      <c r="G44" s="88"/>
      <c r="I44" s="88"/>
      <c r="J44" s="88"/>
      <c r="K44" s="87"/>
    </row>
    <row r="45" spans="1:11" x14ac:dyDescent="0.25">
      <c r="C45" s="88"/>
      <c r="D45" s="88"/>
      <c r="F45" s="88"/>
      <c r="G45" s="88"/>
      <c r="I45" s="88"/>
      <c r="J45" s="88"/>
      <c r="K45" s="87"/>
    </row>
    <row r="46" spans="1:11" x14ac:dyDescent="0.25">
      <c r="C46" s="88"/>
      <c r="D46" s="88"/>
      <c r="F46" s="88"/>
      <c r="G46" s="88"/>
      <c r="I46" s="88"/>
      <c r="J46" s="88"/>
      <c r="K46" s="87"/>
    </row>
    <row r="47" spans="1:11" x14ac:dyDescent="0.25">
      <c r="C47" s="88"/>
      <c r="D47" s="88"/>
      <c r="F47" s="88"/>
      <c r="G47" s="88"/>
      <c r="I47" s="88"/>
      <c r="J47" s="88"/>
      <c r="K47" s="87"/>
    </row>
    <row r="48" spans="1:11" x14ac:dyDescent="0.25">
      <c r="C48" s="88"/>
      <c r="D48" s="88"/>
      <c r="F48" s="88"/>
      <c r="G48" s="88"/>
      <c r="I48" s="88"/>
      <c r="J48" s="88"/>
      <c r="K48" s="87"/>
    </row>
  </sheetData>
  <mergeCells count="8">
    <mergeCell ref="A6:K6"/>
    <mergeCell ref="A8:A9"/>
    <mergeCell ref="B8:B9"/>
    <mergeCell ref="C8:F8"/>
    <mergeCell ref="G8:H8"/>
    <mergeCell ref="I8:I9"/>
    <mergeCell ref="J8:J9"/>
    <mergeCell ref="K8:K9"/>
  </mergeCells>
  <printOptions horizontalCentered="1"/>
  <pageMargins left="0.23622047244094491" right="0.23622047244094491" top="0.74803149606299213" bottom="0.74803149606299213" header="0.31496062992125984" footer="0.31496062992125984"/>
  <pageSetup scale="69" orientation="landscape" horizontalDpi="4294967295" verticalDpi="4294967295" r:id="rId1"/>
  <headerFooter>
    <oddFooter>&amp;LANEXO III PRESUPUESTO 2019 1ER. MODIFICACION&amp;C&amp;D&amp;R&amp;P de &amp;N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438"/>
  <sheetViews>
    <sheetView topLeftCell="A2392" workbookViewId="0">
      <selection activeCell="M2429" sqref="M2429"/>
    </sheetView>
  </sheetViews>
  <sheetFormatPr baseColWidth="10" defaultRowHeight="15" x14ac:dyDescent="0.25"/>
  <cols>
    <col min="1" max="1" width="23.85546875" customWidth="1"/>
    <col min="2" max="2" width="26.5703125" style="57" customWidth="1"/>
    <col min="3" max="3" width="5" customWidth="1"/>
    <col min="4" max="4" width="9.140625" customWidth="1"/>
    <col min="5" max="5" width="16.7109375" style="37" customWidth="1"/>
    <col min="6" max="6" width="16.7109375" style="39" customWidth="1"/>
    <col min="7" max="12" width="15.7109375" style="39" customWidth="1"/>
    <col min="13" max="13" width="18.42578125" style="39" customWidth="1"/>
    <col min="14" max="16" width="1.7109375" customWidth="1"/>
  </cols>
  <sheetData>
    <row r="1" spans="1:13" s="2" customFormat="1" ht="98.25" customHeight="1" x14ac:dyDescent="0.25">
      <c r="A1" s="1"/>
      <c r="B1" s="52"/>
    </row>
    <row r="2" spans="1:13" s="2" customFormat="1" ht="19.5" x14ac:dyDescent="0.3">
      <c r="A2" s="3" t="s">
        <v>0</v>
      </c>
      <c r="B2" s="52"/>
    </row>
    <row r="3" spans="1:13" s="2" customFormat="1" ht="19.5" x14ac:dyDescent="0.3">
      <c r="A3" s="3" t="s">
        <v>1</v>
      </c>
      <c r="B3" s="52"/>
    </row>
    <row r="4" spans="1:13" s="2" customFormat="1" ht="18.75" customHeight="1" x14ac:dyDescent="0.3">
      <c r="A4" s="3"/>
      <c r="B4" s="52"/>
    </row>
    <row r="5" spans="1:13" s="2" customFormat="1" ht="18.75" customHeight="1" x14ac:dyDescent="0.3">
      <c r="A5" s="4" t="s">
        <v>2</v>
      </c>
      <c r="B5" s="52"/>
    </row>
    <row r="6" spans="1:13" s="2" customFormat="1" ht="18.75" customHeight="1" thickBot="1" x14ac:dyDescent="0.35">
      <c r="A6" s="5" t="s">
        <v>3</v>
      </c>
      <c r="B6" s="53"/>
      <c r="C6" s="5"/>
      <c r="D6" s="5"/>
      <c r="E6" s="5"/>
      <c r="F6" s="5"/>
      <c r="G6" s="5"/>
      <c r="H6" s="5"/>
      <c r="I6" s="5"/>
      <c r="J6" s="5"/>
      <c r="K6" s="5"/>
      <c r="L6" s="5"/>
      <c r="M6" s="5"/>
    </row>
    <row r="7" spans="1:13" s="2" customFormat="1" ht="18.75" customHeight="1" x14ac:dyDescent="0.25">
      <c r="A7" s="6"/>
      <c r="B7" s="52"/>
    </row>
    <row r="8" spans="1:13" s="10" customFormat="1" ht="18" customHeight="1" x14ac:dyDescent="0.25">
      <c r="A8" s="150" t="s">
        <v>4</v>
      </c>
      <c r="B8" s="153" t="s">
        <v>5</v>
      </c>
      <c r="C8" s="153" t="s">
        <v>6</v>
      </c>
      <c r="D8" s="154" t="s">
        <v>7</v>
      </c>
      <c r="E8" s="157" t="s">
        <v>8</v>
      </c>
      <c r="F8" s="158"/>
      <c r="G8" s="7">
        <v>131</v>
      </c>
      <c r="H8" s="7">
        <v>132</v>
      </c>
      <c r="I8" s="7">
        <v>132</v>
      </c>
      <c r="J8" s="7">
        <v>133</v>
      </c>
      <c r="K8" s="7">
        <v>134</v>
      </c>
      <c r="L8" s="8" t="s">
        <v>9</v>
      </c>
      <c r="M8" s="9" t="s">
        <v>10</v>
      </c>
    </row>
    <row r="9" spans="1:13" s="10" customFormat="1" ht="24.75" customHeight="1" x14ac:dyDescent="0.25">
      <c r="A9" s="151"/>
      <c r="B9" s="146"/>
      <c r="C9" s="146"/>
      <c r="D9" s="155"/>
      <c r="E9" s="149" t="s">
        <v>11</v>
      </c>
      <c r="F9" s="159"/>
      <c r="G9" s="11" t="s">
        <v>12</v>
      </c>
      <c r="H9" s="11" t="s">
        <v>13</v>
      </c>
      <c r="I9" s="11" t="s">
        <v>14</v>
      </c>
      <c r="J9" s="12" t="s">
        <v>15</v>
      </c>
      <c r="K9" s="146" t="s">
        <v>16</v>
      </c>
      <c r="L9" s="146" t="s">
        <v>17</v>
      </c>
      <c r="M9" s="148" t="s">
        <v>18</v>
      </c>
    </row>
    <row r="10" spans="1:13" s="10" customFormat="1" ht="38.25" customHeight="1" x14ac:dyDescent="0.25">
      <c r="A10" s="152"/>
      <c r="B10" s="147"/>
      <c r="C10" s="147"/>
      <c r="D10" s="156"/>
      <c r="E10" s="13" t="s">
        <v>19</v>
      </c>
      <c r="F10" s="14" t="s">
        <v>20</v>
      </c>
      <c r="G10" s="15" t="s">
        <v>21</v>
      </c>
      <c r="H10" s="16" t="s">
        <v>22</v>
      </c>
      <c r="I10" s="15" t="s">
        <v>23</v>
      </c>
      <c r="J10" s="16" t="s">
        <v>24</v>
      </c>
      <c r="K10" s="147"/>
      <c r="L10" s="147"/>
      <c r="M10" s="149"/>
    </row>
    <row r="11" spans="1:13" s="21" customFormat="1" ht="12" customHeight="1" x14ac:dyDescent="0.2">
      <c r="A11" s="45" t="s">
        <v>25</v>
      </c>
      <c r="B11" s="54" t="s">
        <v>26</v>
      </c>
      <c r="C11" s="46">
        <v>508</v>
      </c>
      <c r="D11" s="47">
        <v>1</v>
      </c>
      <c r="E11" s="47">
        <v>10042.920775680001</v>
      </c>
      <c r="F11" s="48">
        <f>(D11*E11)*12</f>
        <v>120515.04930816</v>
      </c>
      <c r="G11" s="49">
        <v>0</v>
      </c>
      <c r="H11" s="49">
        <v>2020.4867959466665</v>
      </c>
      <c r="I11" s="47">
        <v>20204.867959466665</v>
      </c>
      <c r="J11" s="50"/>
      <c r="K11" s="50"/>
      <c r="L11" s="49">
        <v>42551.111851467642</v>
      </c>
      <c r="M11" s="48">
        <f t="shared" ref="M11:M74" si="0">F11+G11+H11+I11+J11+K11+L11</f>
        <v>185291.51591504097</v>
      </c>
    </row>
    <row r="12" spans="1:13" s="21" customFormat="1" ht="12" customHeight="1" x14ac:dyDescent="0.2">
      <c r="A12" s="45" t="s">
        <v>25</v>
      </c>
      <c r="B12" s="54" t="s">
        <v>26</v>
      </c>
      <c r="C12" s="46">
        <v>508</v>
      </c>
      <c r="D12" s="47">
        <v>1</v>
      </c>
      <c r="E12" s="47">
        <v>14690.0201344</v>
      </c>
      <c r="F12" s="48">
        <f t="shared" ref="F12:F75" si="1">(D12*E12)*12</f>
        <v>176280.24161279999</v>
      </c>
      <c r="G12" s="49">
        <v>13176.743218928637</v>
      </c>
      <c r="H12" s="49">
        <v>2898.3535235199997</v>
      </c>
      <c r="I12" s="47">
        <v>28983.535235199997</v>
      </c>
      <c r="J12" s="50"/>
      <c r="K12" s="50"/>
      <c r="L12" s="49">
        <v>39100.687067294202</v>
      </c>
      <c r="M12" s="48">
        <f t="shared" si="0"/>
        <v>260439.56065774281</v>
      </c>
    </row>
    <row r="13" spans="1:13" s="21" customFormat="1" ht="12" customHeight="1" x14ac:dyDescent="0.2">
      <c r="A13" s="45" t="s">
        <v>27</v>
      </c>
      <c r="B13" s="54" t="s">
        <v>26</v>
      </c>
      <c r="C13" s="46">
        <v>508</v>
      </c>
      <c r="D13" s="47">
        <v>1</v>
      </c>
      <c r="E13" s="47">
        <v>10625.437655039999</v>
      </c>
      <c r="F13" s="48">
        <f t="shared" si="1"/>
        <v>127505.25186048</v>
      </c>
      <c r="G13" s="49">
        <v>6738.9641322332154</v>
      </c>
      <c r="H13" s="49">
        <v>2188.1587072568891</v>
      </c>
      <c r="I13" s="47">
        <v>21881.587072568891</v>
      </c>
      <c r="J13" s="50"/>
      <c r="K13" s="50"/>
      <c r="L13" s="49">
        <v>44184.544735630981</v>
      </c>
      <c r="M13" s="48">
        <f t="shared" si="0"/>
        <v>202498.50650816996</v>
      </c>
    </row>
    <row r="14" spans="1:13" s="21" customFormat="1" ht="12" customHeight="1" x14ac:dyDescent="0.2">
      <c r="A14" s="45" t="s">
        <v>28</v>
      </c>
      <c r="B14" s="54" t="s">
        <v>26</v>
      </c>
      <c r="C14" s="46">
        <v>508</v>
      </c>
      <c r="D14" s="47">
        <v>1</v>
      </c>
      <c r="E14" s="47">
        <v>6563.2552294400002</v>
      </c>
      <c r="F14" s="48">
        <f t="shared" si="1"/>
        <v>78759.062753279999</v>
      </c>
      <c r="G14" s="49">
        <v>6876.5738605424649</v>
      </c>
      <c r="H14" s="49">
        <v>1512.5696651520002</v>
      </c>
      <c r="I14" s="47">
        <v>15125.696651520002</v>
      </c>
      <c r="J14" s="50"/>
      <c r="K14" s="50"/>
      <c r="L14" s="49">
        <v>36320.077843951032</v>
      </c>
      <c r="M14" s="48">
        <f t="shared" si="0"/>
        <v>138593.98077444552</v>
      </c>
    </row>
    <row r="15" spans="1:13" s="21" customFormat="1" ht="12" customHeight="1" x14ac:dyDescent="0.2">
      <c r="A15" s="45" t="s">
        <v>28</v>
      </c>
      <c r="B15" s="54" t="s">
        <v>26</v>
      </c>
      <c r="C15" s="46">
        <v>508</v>
      </c>
      <c r="D15" s="47">
        <v>1</v>
      </c>
      <c r="E15" s="47">
        <v>6789.9715686400004</v>
      </c>
      <c r="F15" s="48">
        <f t="shared" si="1"/>
        <v>81479.658823680002</v>
      </c>
      <c r="G15" s="49">
        <v>7056.9493800099845</v>
      </c>
      <c r="H15" s="49">
        <v>1552.2450245119999</v>
      </c>
      <c r="I15" s="47">
        <v>15522.450245119999</v>
      </c>
      <c r="J15" s="50"/>
      <c r="K15" s="50"/>
      <c r="L15" s="49">
        <v>36757.862862907888</v>
      </c>
      <c r="M15" s="48">
        <f t="shared" si="0"/>
        <v>142369.16633622989</v>
      </c>
    </row>
    <row r="16" spans="1:13" s="21" customFormat="1" ht="12" customHeight="1" x14ac:dyDescent="0.2">
      <c r="A16" s="45" t="s">
        <v>28</v>
      </c>
      <c r="B16" s="54" t="s">
        <v>26</v>
      </c>
      <c r="C16" s="46">
        <v>508</v>
      </c>
      <c r="D16" s="47">
        <v>1</v>
      </c>
      <c r="E16" s="47">
        <v>7084.6634393599998</v>
      </c>
      <c r="F16" s="48">
        <f t="shared" si="1"/>
        <v>85015.961272319997</v>
      </c>
      <c r="G16" s="49">
        <v>0</v>
      </c>
      <c r="H16" s="49">
        <v>1527.44390656</v>
      </c>
      <c r="I16" s="47">
        <v>15274.439065600001</v>
      </c>
      <c r="J16" s="50"/>
      <c r="K16" s="50"/>
      <c r="L16" s="49">
        <v>36892.004197375616</v>
      </c>
      <c r="M16" s="48">
        <f t="shared" si="0"/>
        <v>138709.84844185563</v>
      </c>
    </row>
    <row r="17" spans="1:13" s="21" customFormat="1" ht="12" customHeight="1" x14ac:dyDescent="0.2">
      <c r="A17" s="45" t="s">
        <v>28</v>
      </c>
      <c r="B17" s="54" t="s">
        <v>26</v>
      </c>
      <c r="C17" s="46">
        <v>508</v>
      </c>
      <c r="D17" s="47">
        <v>1</v>
      </c>
      <c r="E17" s="47">
        <v>7377.8254950399996</v>
      </c>
      <c r="F17" s="48">
        <f t="shared" si="1"/>
        <v>88533.905940479992</v>
      </c>
      <c r="G17" s="49">
        <v>0</v>
      </c>
      <c r="H17" s="49">
        <v>1576.3042491733333</v>
      </c>
      <c r="I17" s="47">
        <v>15763.042491733333</v>
      </c>
      <c r="J17" s="50"/>
      <c r="K17" s="50"/>
      <c r="L17" s="49">
        <v>37699.034709558611</v>
      </c>
      <c r="M17" s="48">
        <f t="shared" si="0"/>
        <v>143572.28739094528</v>
      </c>
    </row>
    <row r="18" spans="1:13" s="21" customFormat="1" ht="12" customHeight="1" x14ac:dyDescent="0.2">
      <c r="A18" s="45" t="s">
        <v>28</v>
      </c>
      <c r="B18" s="54" t="s">
        <v>26</v>
      </c>
      <c r="C18" s="46">
        <v>508</v>
      </c>
      <c r="D18" s="47">
        <v>1</v>
      </c>
      <c r="E18" s="47">
        <v>7380.4014336</v>
      </c>
      <c r="F18" s="48">
        <f t="shared" si="1"/>
        <v>88564.8172032</v>
      </c>
      <c r="G18" s="49">
        <v>7526.6953805721596</v>
      </c>
      <c r="H18" s="49">
        <v>1655.57025088</v>
      </c>
      <c r="I18" s="47">
        <v>16555.702508799997</v>
      </c>
      <c r="J18" s="50"/>
      <c r="K18" s="50"/>
      <c r="L18" s="49">
        <v>38332.216388967507</v>
      </c>
      <c r="M18" s="48">
        <f t="shared" si="0"/>
        <v>152635.00173241965</v>
      </c>
    </row>
    <row r="19" spans="1:13" s="21" customFormat="1" ht="12" customHeight="1" x14ac:dyDescent="0.2">
      <c r="A19" s="45" t="s">
        <v>28</v>
      </c>
      <c r="B19" s="54" t="s">
        <v>26</v>
      </c>
      <c r="C19" s="46">
        <v>508</v>
      </c>
      <c r="D19" s="47">
        <v>1</v>
      </c>
      <c r="E19" s="47">
        <v>8096.8255846399998</v>
      </c>
      <c r="F19" s="48">
        <f t="shared" si="1"/>
        <v>97161.907015680001</v>
      </c>
      <c r="G19" s="49">
        <v>0</v>
      </c>
      <c r="H19" s="49">
        <v>1696.1375974400003</v>
      </c>
      <c r="I19" s="47">
        <v>16961.375974400002</v>
      </c>
      <c r="J19" s="50"/>
      <c r="K19" s="50"/>
      <c r="L19" s="49">
        <v>38829.670718822585</v>
      </c>
      <c r="M19" s="48">
        <f t="shared" si="0"/>
        <v>154649.09130634257</v>
      </c>
    </row>
    <row r="20" spans="1:13" s="21" customFormat="1" ht="12" customHeight="1" x14ac:dyDescent="0.2">
      <c r="A20" s="45" t="s">
        <v>28</v>
      </c>
      <c r="B20" s="54" t="s">
        <v>26</v>
      </c>
      <c r="C20" s="46">
        <v>508</v>
      </c>
      <c r="D20" s="47">
        <v>6</v>
      </c>
      <c r="E20" s="47">
        <v>8107.5922636799996</v>
      </c>
      <c r="F20" s="48">
        <f t="shared" si="1"/>
        <v>583746.64298496</v>
      </c>
      <c r="G20" s="49">
        <v>37824.492556591111</v>
      </c>
      <c r="H20" s="49">
        <v>10583.776407267556</v>
      </c>
      <c r="I20" s="47">
        <v>105837.76407267555</v>
      </c>
      <c r="J20" s="50"/>
      <c r="K20" s="50"/>
      <c r="L20" s="49">
        <v>236280.74120286209</v>
      </c>
      <c r="M20" s="48">
        <f t="shared" si="0"/>
        <v>974273.41722435632</v>
      </c>
    </row>
    <row r="21" spans="1:13" s="21" customFormat="1" ht="12" customHeight="1" x14ac:dyDescent="0.2">
      <c r="A21" s="45" t="s">
        <v>28</v>
      </c>
      <c r="B21" s="54" t="s">
        <v>26</v>
      </c>
      <c r="C21" s="46">
        <v>508</v>
      </c>
      <c r="D21" s="47">
        <v>3</v>
      </c>
      <c r="E21" s="47">
        <v>8108.98709504</v>
      </c>
      <c r="F21" s="48">
        <f t="shared" si="1"/>
        <v>291923.53542144003</v>
      </c>
      <c r="G21" s="49">
        <v>24319.074398441466</v>
      </c>
      <c r="H21" s="49">
        <v>5349.2182248959998</v>
      </c>
      <c r="I21" s="47">
        <v>53492.182248959994</v>
      </c>
      <c r="J21" s="50"/>
      <c r="K21" s="50"/>
      <c r="L21" s="49">
        <v>118603.35069604751</v>
      </c>
      <c r="M21" s="48">
        <f t="shared" si="0"/>
        <v>493687.36098978505</v>
      </c>
    </row>
    <row r="22" spans="1:13" s="21" customFormat="1" ht="12" customHeight="1" x14ac:dyDescent="0.2">
      <c r="A22" s="45" t="s">
        <v>28</v>
      </c>
      <c r="B22" s="54" t="s">
        <v>26</v>
      </c>
      <c r="C22" s="46">
        <v>508</v>
      </c>
      <c r="D22" s="47">
        <v>1</v>
      </c>
      <c r="E22" s="47">
        <v>8540.23226368</v>
      </c>
      <c r="F22" s="48">
        <f t="shared" si="1"/>
        <v>102482.78716415999</v>
      </c>
      <c r="G22" s="49">
        <v>8449.4567889838072</v>
      </c>
      <c r="H22" s="49">
        <v>1858.5406461440002</v>
      </c>
      <c r="I22" s="47">
        <v>18585.406461440001</v>
      </c>
      <c r="J22" s="50"/>
      <c r="K22" s="50"/>
      <c r="L22" s="49">
        <v>40411.077837330682</v>
      </c>
      <c r="M22" s="48">
        <f t="shared" si="0"/>
        <v>171787.26889805851</v>
      </c>
    </row>
    <row r="23" spans="1:13" s="21" customFormat="1" ht="12" customHeight="1" x14ac:dyDescent="0.2">
      <c r="A23" s="45" t="s">
        <v>28</v>
      </c>
      <c r="B23" s="54" t="s">
        <v>26</v>
      </c>
      <c r="C23" s="46">
        <v>508</v>
      </c>
      <c r="D23" s="47">
        <v>1</v>
      </c>
      <c r="E23" s="47">
        <v>8650.8804096000003</v>
      </c>
      <c r="F23" s="48">
        <f t="shared" si="1"/>
        <v>103810.5649152</v>
      </c>
      <c r="G23" s="49">
        <v>8372.0036538777567</v>
      </c>
      <c r="H23" s="49">
        <v>1841.5040716799999</v>
      </c>
      <c r="I23" s="47">
        <v>18415.040716799998</v>
      </c>
      <c r="J23" s="50"/>
      <c r="K23" s="50"/>
      <c r="L23" s="49">
        <v>37777.029792985908</v>
      </c>
      <c r="M23" s="48">
        <f t="shared" si="0"/>
        <v>170216.14315054368</v>
      </c>
    </row>
    <row r="24" spans="1:13" s="21" customFormat="1" ht="12" customHeight="1" x14ac:dyDescent="0.2">
      <c r="A24" s="45" t="s">
        <v>28</v>
      </c>
      <c r="B24" s="54" t="s">
        <v>26</v>
      </c>
      <c r="C24" s="46">
        <v>508</v>
      </c>
      <c r="D24" s="47">
        <v>1</v>
      </c>
      <c r="E24" s="47">
        <v>9019.6942950400007</v>
      </c>
      <c r="F24" s="48">
        <f t="shared" si="1"/>
        <v>108236.33154048001</v>
      </c>
      <c r="G24" s="49">
        <v>11774.555708178432</v>
      </c>
      <c r="H24" s="49">
        <v>1973.2789857848891</v>
      </c>
      <c r="I24" s="47">
        <v>19732.789857848893</v>
      </c>
      <c r="J24" s="50"/>
      <c r="K24" s="50"/>
      <c r="L24" s="49">
        <v>41463.192237245654</v>
      </c>
      <c r="M24" s="48">
        <f t="shared" si="0"/>
        <v>183180.14832953786</v>
      </c>
    </row>
    <row r="25" spans="1:13" s="21" customFormat="1" ht="12" customHeight="1" x14ac:dyDescent="0.2">
      <c r="A25" s="45" t="s">
        <v>28</v>
      </c>
      <c r="B25" s="54" t="s">
        <v>26</v>
      </c>
      <c r="C25" s="46">
        <v>508</v>
      </c>
      <c r="D25" s="47">
        <v>1</v>
      </c>
      <c r="E25" s="47">
        <v>9106.2222950399992</v>
      </c>
      <c r="F25" s="48">
        <f t="shared" si="1"/>
        <v>109274.66754047999</v>
      </c>
      <c r="G25" s="49">
        <v>5933.1723052892166</v>
      </c>
      <c r="H25" s="49">
        <v>1926.5160619235558</v>
      </c>
      <c r="I25" s="47">
        <v>19265.160619235558</v>
      </c>
      <c r="J25" s="50"/>
      <c r="K25" s="50"/>
      <c r="L25" s="49">
        <v>41104.398801138683</v>
      </c>
      <c r="M25" s="48">
        <f t="shared" si="0"/>
        <v>177503.915328067</v>
      </c>
    </row>
    <row r="26" spans="1:13" s="21" customFormat="1" ht="12" customHeight="1" x14ac:dyDescent="0.2">
      <c r="A26" s="45" t="s">
        <v>28</v>
      </c>
      <c r="B26" s="54" t="s">
        <v>26</v>
      </c>
      <c r="C26" s="46">
        <v>508</v>
      </c>
      <c r="D26" s="47">
        <v>2</v>
      </c>
      <c r="E26" s="47">
        <v>9190.5870950400003</v>
      </c>
      <c r="F26" s="48">
        <f t="shared" si="1"/>
        <v>220574.09028096002</v>
      </c>
      <c r="G26" s="49">
        <v>17933.758185627648</v>
      </c>
      <c r="H26" s="49">
        <v>3944.7054832639997</v>
      </c>
      <c r="I26" s="47">
        <v>39447.054832639995</v>
      </c>
      <c r="J26" s="50"/>
      <c r="K26" s="50"/>
      <c r="L26" s="49">
        <v>83053.785098126202</v>
      </c>
      <c r="M26" s="48">
        <f t="shared" si="0"/>
        <v>364953.39388061786</v>
      </c>
    </row>
    <row r="27" spans="1:13" s="21" customFormat="1" ht="12" customHeight="1" x14ac:dyDescent="0.2">
      <c r="A27" s="45" t="s">
        <v>28</v>
      </c>
      <c r="B27" s="54" t="s">
        <v>26</v>
      </c>
      <c r="C27" s="46">
        <v>508</v>
      </c>
      <c r="D27" s="47">
        <v>1</v>
      </c>
      <c r="E27" s="47">
        <v>9398.1842073600001</v>
      </c>
      <c r="F27" s="48">
        <f t="shared" si="1"/>
        <v>112778.21048832001</v>
      </c>
      <c r="G27" s="49">
        <v>0</v>
      </c>
      <c r="H27" s="49">
        <v>1913.0307012266667</v>
      </c>
      <c r="I27" s="47">
        <v>19130.307012266669</v>
      </c>
      <c r="J27" s="50"/>
      <c r="K27" s="50"/>
      <c r="L27" s="49">
        <v>41112.683212287295</v>
      </c>
      <c r="M27" s="48">
        <f t="shared" si="0"/>
        <v>174934.23141410065</v>
      </c>
    </row>
    <row r="28" spans="1:13" s="21" customFormat="1" ht="12" customHeight="1" x14ac:dyDescent="0.2">
      <c r="A28" s="45" t="s">
        <v>28</v>
      </c>
      <c r="B28" s="54" t="s">
        <v>26</v>
      </c>
      <c r="C28" s="46">
        <v>508</v>
      </c>
      <c r="D28" s="47">
        <v>1</v>
      </c>
      <c r="E28" s="47">
        <v>9457.5415500800009</v>
      </c>
      <c r="F28" s="48">
        <f t="shared" si="1"/>
        <v>113490.49860096001</v>
      </c>
      <c r="G28" s="49">
        <v>9179.2680572436475</v>
      </c>
      <c r="H28" s="49">
        <v>2019.0697712639999</v>
      </c>
      <c r="I28" s="47">
        <v>20190.697712639998</v>
      </c>
      <c r="J28" s="50"/>
      <c r="K28" s="50"/>
      <c r="L28" s="49">
        <v>42033.242504961876</v>
      </c>
      <c r="M28" s="48">
        <f t="shared" si="0"/>
        <v>186912.77664706952</v>
      </c>
    </row>
    <row r="29" spans="1:13" s="21" customFormat="1" ht="12" customHeight="1" x14ac:dyDescent="0.2">
      <c r="A29" s="45" t="s">
        <v>28</v>
      </c>
      <c r="B29" s="54" t="s">
        <v>26</v>
      </c>
      <c r="C29" s="46">
        <v>508</v>
      </c>
      <c r="D29" s="47">
        <v>1</v>
      </c>
      <c r="E29" s="47">
        <v>9483.71627008</v>
      </c>
      <c r="F29" s="48">
        <f t="shared" si="1"/>
        <v>113804.59524096</v>
      </c>
      <c r="G29" s="49">
        <v>6133.3951096504316</v>
      </c>
      <c r="H29" s="49">
        <v>1991.5289131804445</v>
      </c>
      <c r="I29" s="47">
        <v>19915.289131804446</v>
      </c>
      <c r="J29" s="50"/>
      <c r="K29" s="50"/>
      <c r="L29" s="49">
        <v>41811.558767906419</v>
      </c>
      <c r="M29" s="48">
        <f t="shared" si="0"/>
        <v>183656.36716350174</v>
      </c>
    </row>
    <row r="30" spans="1:13" s="21" customFormat="1" ht="12" customHeight="1" x14ac:dyDescent="0.2">
      <c r="A30" s="45" t="s">
        <v>28</v>
      </c>
      <c r="B30" s="54" t="s">
        <v>26</v>
      </c>
      <c r="C30" s="46">
        <v>508</v>
      </c>
      <c r="D30" s="47">
        <v>1</v>
      </c>
      <c r="E30" s="47">
        <v>9716.7218636800008</v>
      </c>
      <c r="F30" s="48">
        <f t="shared" si="1"/>
        <v>116600.66236416</v>
      </c>
      <c r="G30" s="49">
        <v>6146.6580764958726</v>
      </c>
      <c r="H30" s="49">
        <v>1995.8354320782225</v>
      </c>
      <c r="I30" s="47">
        <v>19958.354320782226</v>
      </c>
      <c r="J30" s="50"/>
      <c r="K30" s="50"/>
      <c r="L30" s="49">
        <v>39468.638954551294</v>
      </c>
      <c r="M30" s="48">
        <f t="shared" si="0"/>
        <v>184170.14914806763</v>
      </c>
    </row>
    <row r="31" spans="1:13" s="21" customFormat="1" ht="12" customHeight="1" x14ac:dyDescent="0.2">
      <c r="A31" s="45" t="s">
        <v>28</v>
      </c>
      <c r="B31" s="54" t="s">
        <v>26</v>
      </c>
      <c r="C31" s="46">
        <v>508</v>
      </c>
      <c r="D31" s="47">
        <v>1</v>
      </c>
      <c r="E31" s="47">
        <v>9880.1486950399994</v>
      </c>
      <c r="F31" s="48">
        <f t="shared" si="1"/>
        <v>118561.78434047999</v>
      </c>
      <c r="G31" s="49">
        <v>0</v>
      </c>
      <c r="H31" s="49">
        <v>1993.35811584</v>
      </c>
      <c r="I31" s="47">
        <v>19933.5811584</v>
      </c>
      <c r="J31" s="50"/>
      <c r="K31" s="50"/>
      <c r="L31" s="49">
        <v>42112.725402710377</v>
      </c>
      <c r="M31" s="48">
        <f t="shared" si="0"/>
        <v>182601.44901743036</v>
      </c>
    </row>
    <row r="32" spans="1:13" s="21" customFormat="1" ht="12" customHeight="1" x14ac:dyDescent="0.2">
      <c r="A32" s="45" t="s">
        <v>28</v>
      </c>
      <c r="B32" s="54" t="s">
        <v>26</v>
      </c>
      <c r="C32" s="46">
        <v>508</v>
      </c>
      <c r="D32" s="47">
        <v>1</v>
      </c>
      <c r="E32" s="47">
        <v>10189.757127680001</v>
      </c>
      <c r="F32" s="48">
        <f t="shared" si="1"/>
        <v>122277.08553216001</v>
      </c>
      <c r="G32" s="49">
        <v>6507.8791805214732</v>
      </c>
      <c r="H32" s="49">
        <v>2113.1248386560001</v>
      </c>
      <c r="I32" s="47">
        <v>21131.248386560001</v>
      </c>
      <c r="J32" s="50"/>
      <c r="K32" s="50"/>
      <c r="L32" s="49">
        <v>43534.727422709337</v>
      </c>
      <c r="M32" s="48">
        <f t="shared" si="0"/>
        <v>195564.06536060682</v>
      </c>
    </row>
    <row r="33" spans="1:13" s="21" customFormat="1" ht="12" customHeight="1" x14ac:dyDescent="0.2">
      <c r="A33" s="45" t="s">
        <v>28</v>
      </c>
      <c r="B33" s="54" t="s">
        <v>26</v>
      </c>
      <c r="C33" s="46">
        <v>508</v>
      </c>
      <c r="D33" s="47">
        <v>1</v>
      </c>
      <c r="E33" s="47">
        <v>10559.18403072</v>
      </c>
      <c r="F33" s="48">
        <f t="shared" si="1"/>
        <v>126710.20836864</v>
      </c>
      <c r="G33" s="49">
        <v>13407.646419787776</v>
      </c>
      <c r="H33" s="49">
        <v>2246.9660499057777</v>
      </c>
      <c r="I33" s="47">
        <v>22469.66049905778</v>
      </c>
      <c r="J33" s="50"/>
      <c r="K33" s="50"/>
      <c r="L33" s="49">
        <v>44693.835141320007</v>
      </c>
      <c r="M33" s="48">
        <f t="shared" si="0"/>
        <v>209528.31647871135</v>
      </c>
    </row>
    <row r="34" spans="1:13" s="21" customFormat="1" ht="12" customHeight="1" x14ac:dyDescent="0.2">
      <c r="A34" s="45" t="s">
        <v>28</v>
      </c>
      <c r="B34" s="54" t="s">
        <v>26</v>
      </c>
      <c r="C34" s="46">
        <v>508</v>
      </c>
      <c r="D34" s="47">
        <v>1</v>
      </c>
      <c r="E34" s="47">
        <v>10622.98545152</v>
      </c>
      <c r="F34" s="48">
        <f t="shared" si="1"/>
        <v>127475.82541824001</v>
      </c>
      <c r="G34" s="49">
        <v>6737.6634834862089</v>
      </c>
      <c r="H34" s="49">
        <v>2187.7363833173335</v>
      </c>
      <c r="I34" s="47">
        <v>21877.363833173335</v>
      </c>
      <c r="J34" s="50"/>
      <c r="K34" s="50"/>
      <c r="L34" s="49">
        <v>44180.887275170768</v>
      </c>
      <c r="M34" s="48">
        <f t="shared" si="0"/>
        <v>202459.47639338765</v>
      </c>
    </row>
    <row r="35" spans="1:13" s="21" customFormat="1" ht="12" customHeight="1" x14ac:dyDescent="0.2">
      <c r="A35" s="45" t="s">
        <v>28</v>
      </c>
      <c r="B35" s="54" t="s">
        <v>26</v>
      </c>
      <c r="C35" s="46">
        <v>508</v>
      </c>
      <c r="D35" s="47">
        <v>1</v>
      </c>
      <c r="E35" s="47">
        <v>10828.89786368</v>
      </c>
      <c r="F35" s="48">
        <f t="shared" si="1"/>
        <v>129946.77436416</v>
      </c>
      <c r="G35" s="49">
        <v>10270.319140343809</v>
      </c>
      <c r="H35" s="49">
        <v>2259.057126144</v>
      </c>
      <c r="I35" s="47">
        <v>22590.57126144</v>
      </c>
      <c r="J35" s="50"/>
      <c r="K35" s="50"/>
      <c r="L35" s="49">
        <v>44798.547730687402</v>
      </c>
      <c r="M35" s="48">
        <f t="shared" si="0"/>
        <v>209865.2696227752</v>
      </c>
    </row>
    <row r="36" spans="1:13" s="21" customFormat="1" ht="12" customHeight="1" x14ac:dyDescent="0.2">
      <c r="A36" s="45" t="s">
        <v>28</v>
      </c>
      <c r="B36" s="54" t="s">
        <v>26</v>
      </c>
      <c r="C36" s="46">
        <v>508</v>
      </c>
      <c r="D36" s="47">
        <v>2</v>
      </c>
      <c r="E36" s="47">
        <v>11312.257116160001</v>
      </c>
      <c r="F36" s="48">
        <f t="shared" si="1"/>
        <v>271494.17078784003</v>
      </c>
      <c r="G36" s="49">
        <v>21309.759523233792</v>
      </c>
      <c r="H36" s="49">
        <v>4687.2899906559996</v>
      </c>
      <c r="I36" s="47">
        <v>46872.899906559993</v>
      </c>
      <c r="J36" s="50"/>
      <c r="K36" s="50"/>
      <c r="L36" s="49">
        <v>91062.21149187797</v>
      </c>
      <c r="M36" s="48">
        <f t="shared" si="0"/>
        <v>435426.33170016779</v>
      </c>
    </row>
    <row r="37" spans="1:13" s="21" customFormat="1" ht="12" customHeight="1" x14ac:dyDescent="0.2">
      <c r="A37" s="45" t="s">
        <v>28</v>
      </c>
      <c r="B37" s="54" t="s">
        <v>26</v>
      </c>
      <c r="C37" s="46">
        <v>508</v>
      </c>
      <c r="D37" s="47">
        <v>1</v>
      </c>
      <c r="E37" s="47">
        <v>11994.15832576</v>
      </c>
      <c r="F37" s="48">
        <f t="shared" si="1"/>
        <v>143929.89990911999</v>
      </c>
      <c r="G37" s="49">
        <v>14929.867151966209</v>
      </c>
      <c r="H37" s="49">
        <v>2502.0725912462226</v>
      </c>
      <c r="I37" s="47">
        <v>25020.725912462225</v>
      </c>
      <c r="J37" s="50"/>
      <c r="K37" s="50"/>
      <c r="L37" s="49">
        <v>46903.139423421497</v>
      </c>
      <c r="M37" s="48">
        <f t="shared" si="0"/>
        <v>233285.70498821614</v>
      </c>
    </row>
    <row r="38" spans="1:13" s="21" customFormat="1" ht="12" customHeight="1" x14ac:dyDescent="0.2">
      <c r="A38" s="45" t="s">
        <v>28</v>
      </c>
      <c r="B38" s="54" t="s">
        <v>26</v>
      </c>
      <c r="C38" s="46">
        <v>508</v>
      </c>
      <c r="D38" s="47">
        <v>1</v>
      </c>
      <c r="E38" s="47">
        <v>12619.259095040001</v>
      </c>
      <c r="F38" s="48">
        <f t="shared" si="1"/>
        <v>151431.10914048</v>
      </c>
      <c r="G38" s="49">
        <v>15592.974048018434</v>
      </c>
      <c r="H38" s="49">
        <v>2613.2016168959999</v>
      </c>
      <c r="I38" s="47">
        <v>26132.016168960003</v>
      </c>
      <c r="J38" s="50"/>
      <c r="K38" s="50"/>
      <c r="L38" s="49">
        <v>47865.552346836776</v>
      </c>
      <c r="M38" s="48">
        <f t="shared" si="0"/>
        <v>243634.85332119119</v>
      </c>
    </row>
    <row r="39" spans="1:13" s="21" customFormat="1" ht="12" customHeight="1" x14ac:dyDescent="0.2">
      <c r="A39" s="45" t="s">
        <v>29</v>
      </c>
      <c r="B39" s="54" t="s">
        <v>26</v>
      </c>
      <c r="C39" s="46">
        <v>508</v>
      </c>
      <c r="D39" s="47">
        <v>1</v>
      </c>
      <c r="E39" s="47">
        <v>12865.43471616</v>
      </c>
      <c r="F39" s="48">
        <f t="shared" si="1"/>
        <v>154385.21659391999</v>
      </c>
      <c r="G39" s="49">
        <v>19817.646433628157</v>
      </c>
      <c r="H39" s="49">
        <v>2698.481268195555</v>
      </c>
      <c r="I39" s="47">
        <v>26984.812681955547</v>
      </c>
      <c r="J39" s="50"/>
      <c r="K39" s="50"/>
      <c r="L39" s="49">
        <v>48604.101416579331</v>
      </c>
      <c r="M39" s="48">
        <f t="shared" si="0"/>
        <v>252490.25839427859</v>
      </c>
    </row>
    <row r="40" spans="1:13" s="21" customFormat="1" ht="12" customHeight="1" x14ac:dyDescent="0.2">
      <c r="A40" s="45" t="s">
        <v>29</v>
      </c>
      <c r="B40" s="54" t="s">
        <v>26</v>
      </c>
      <c r="C40" s="46">
        <v>508</v>
      </c>
      <c r="D40" s="47">
        <v>1</v>
      </c>
      <c r="E40" s="47">
        <v>15900.63275008</v>
      </c>
      <c r="F40" s="48">
        <f t="shared" si="1"/>
        <v>190807.59300096001</v>
      </c>
      <c r="G40" s="49">
        <v>14305.391415963652</v>
      </c>
      <c r="H40" s="49">
        <v>3146.6107312640002</v>
      </c>
      <c r="I40" s="47">
        <v>31466.107312640004</v>
      </c>
      <c r="J40" s="50"/>
      <c r="K40" s="50"/>
      <c r="L40" s="49">
        <v>52485.045968180231</v>
      </c>
      <c r="M40" s="48">
        <f t="shared" si="0"/>
        <v>292210.74842900789</v>
      </c>
    </row>
    <row r="41" spans="1:13" s="21" customFormat="1" ht="12" customHeight="1" x14ac:dyDescent="0.2">
      <c r="A41" s="45" t="s">
        <v>30</v>
      </c>
      <c r="B41" s="54" t="s">
        <v>26</v>
      </c>
      <c r="C41" s="46">
        <v>508</v>
      </c>
      <c r="D41" s="47">
        <v>1</v>
      </c>
      <c r="E41" s="47">
        <v>7729.79371008</v>
      </c>
      <c r="F41" s="48">
        <f t="shared" si="1"/>
        <v>92757.524520959996</v>
      </c>
      <c r="G41" s="49">
        <v>5203.1145838264329</v>
      </c>
      <c r="H41" s="49">
        <v>1689.4644722915559</v>
      </c>
      <c r="I41" s="47">
        <v>16894.644722915556</v>
      </c>
      <c r="J41" s="50"/>
      <c r="K41" s="50"/>
      <c r="L41" s="49">
        <v>38684.445888503098</v>
      </c>
      <c r="M41" s="48">
        <f t="shared" si="0"/>
        <v>155229.19418849665</v>
      </c>
    </row>
    <row r="42" spans="1:13" s="21" customFormat="1" ht="12" customHeight="1" x14ac:dyDescent="0.2">
      <c r="A42" s="45" t="s">
        <v>31</v>
      </c>
      <c r="B42" s="54" t="s">
        <v>26</v>
      </c>
      <c r="C42" s="46">
        <v>508</v>
      </c>
      <c r="D42" s="47">
        <v>17</v>
      </c>
      <c r="E42" s="47">
        <v>60000</v>
      </c>
      <c r="F42" s="48">
        <f t="shared" si="1"/>
        <v>12240000</v>
      </c>
      <c r="G42" s="49">
        <v>0</v>
      </c>
      <c r="H42" s="49">
        <f>(190000/19)*17</f>
        <v>170000</v>
      </c>
      <c r="I42" s="47">
        <f>(1900000/19)*17</f>
        <v>1700000</v>
      </c>
      <c r="J42" s="50"/>
      <c r="K42" s="50"/>
      <c r="L42" s="49">
        <v>0</v>
      </c>
      <c r="M42" s="48">
        <f t="shared" si="0"/>
        <v>14110000</v>
      </c>
    </row>
    <row r="43" spans="1:13" s="21" customFormat="1" ht="12" customHeight="1" x14ac:dyDescent="0.2">
      <c r="A43" s="45" t="s">
        <v>32</v>
      </c>
      <c r="B43" s="54" t="s">
        <v>26</v>
      </c>
      <c r="C43" s="46">
        <v>508</v>
      </c>
      <c r="D43" s="47">
        <v>1</v>
      </c>
      <c r="E43" s="47">
        <v>6354.0430720000004</v>
      </c>
      <c r="F43" s="48">
        <f t="shared" si="1"/>
        <v>76248.516864000005</v>
      </c>
      <c r="G43" s="49">
        <v>8946.8328907776013</v>
      </c>
      <c r="H43" s="49">
        <v>1499.3854350222225</v>
      </c>
      <c r="I43" s="47">
        <v>14993.854350222224</v>
      </c>
      <c r="J43" s="50"/>
      <c r="K43" s="50"/>
      <c r="L43" s="49">
        <v>36091.206298184232</v>
      </c>
      <c r="M43" s="48">
        <f t="shared" si="0"/>
        <v>137779.79583820628</v>
      </c>
    </row>
    <row r="44" spans="1:13" s="21" customFormat="1" ht="12" customHeight="1" x14ac:dyDescent="0.2">
      <c r="A44" s="45" t="s">
        <v>32</v>
      </c>
      <c r="B44" s="54" t="s">
        <v>26</v>
      </c>
      <c r="C44" s="46">
        <v>508</v>
      </c>
      <c r="D44" s="47">
        <v>1</v>
      </c>
      <c r="E44" s="47">
        <v>6508.5063680000003</v>
      </c>
      <c r="F44" s="48">
        <f t="shared" si="1"/>
        <v>78102.076415999996</v>
      </c>
      <c r="G44" s="49">
        <v>4555.3437775871989</v>
      </c>
      <c r="H44" s="49">
        <v>1479.1316522666662</v>
      </c>
      <c r="I44" s="47">
        <v>14791.316522666662</v>
      </c>
      <c r="J44" s="50"/>
      <c r="K44" s="50"/>
      <c r="L44" s="49">
        <v>36036.038519605798</v>
      </c>
      <c r="M44" s="48">
        <f t="shared" si="0"/>
        <v>134963.90688812631</v>
      </c>
    </row>
    <row r="45" spans="1:13" s="21" customFormat="1" ht="12" customHeight="1" x14ac:dyDescent="0.2">
      <c r="A45" s="45" t="s">
        <v>32</v>
      </c>
      <c r="B45" s="54" t="s">
        <v>26</v>
      </c>
      <c r="C45" s="46">
        <v>508</v>
      </c>
      <c r="D45" s="47">
        <v>1</v>
      </c>
      <c r="E45" s="47">
        <v>7377.8207359999997</v>
      </c>
      <c r="F45" s="48">
        <f t="shared" si="1"/>
        <v>88533.848831999989</v>
      </c>
      <c r="G45" s="49">
        <v>7524.6421775616</v>
      </c>
      <c r="H45" s="49">
        <v>1655.1186287999999</v>
      </c>
      <c r="I45" s="47">
        <v>16551.186288000001</v>
      </c>
      <c r="J45" s="50"/>
      <c r="K45" s="50"/>
      <c r="L45" s="49">
        <v>38328.007787321432</v>
      </c>
      <c r="M45" s="48">
        <f t="shared" si="0"/>
        <v>152592.80371368304</v>
      </c>
    </row>
    <row r="46" spans="1:13" s="21" customFormat="1" ht="12" customHeight="1" x14ac:dyDescent="0.2">
      <c r="A46" s="45" t="s">
        <v>32</v>
      </c>
      <c r="B46" s="54" t="s">
        <v>26</v>
      </c>
      <c r="C46" s="46">
        <v>508</v>
      </c>
      <c r="D46" s="47">
        <v>1</v>
      </c>
      <c r="E46" s="47">
        <v>7589.2211865600002</v>
      </c>
      <c r="F46" s="48">
        <f t="shared" si="1"/>
        <v>91070.654238720002</v>
      </c>
      <c r="G46" s="49">
        <v>5128.5549173514246</v>
      </c>
      <c r="H46" s="49">
        <v>1665.2547599075558</v>
      </c>
      <c r="I46" s="47">
        <v>16652.547599075559</v>
      </c>
      <c r="J46" s="50"/>
      <c r="K46" s="50"/>
      <c r="L46" s="49">
        <v>38458.317803334969</v>
      </c>
      <c r="M46" s="48">
        <f t="shared" si="0"/>
        <v>152975.32931838953</v>
      </c>
    </row>
    <row r="47" spans="1:13" s="21" customFormat="1" ht="12" customHeight="1" x14ac:dyDescent="0.2">
      <c r="A47" s="45" t="s">
        <v>32</v>
      </c>
      <c r="B47" s="54" t="s">
        <v>26</v>
      </c>
      <c r="C47" s="46">
        <v>508</v>
      </c>
      <c r="D47" s="47">
        <v>1</v>
      </c>
      <c r="E47" s="47">
        <v>8042.6962636799999</v>
      </c>
      <c r="F47" s="48">
        <f t="shared" si="1"/>
        <v>96512.355164159992</v>
      </c>
      <c r="G47" s="49">
        <v>10738.156196511743</v>
      </c>
      <c r="H47" s="49">
        <v>1799.5904468764445</v>
      </c>
      <c r="I47" s="47">
        <v>17995.904468764445</v>
      </c>
      <c r="J47" s="50"/>
      <c r="K47" s="50"/>
      <c r="L47" s="49">
        <v>39636.785706109811</v>
      </c>
      <c r="M47" s="48">
        <f t="shared" si="0"/>
        <v>166682.79198242244</v>
      </c>
    </row>
    <row r="48" spans="1:13" s="21" customFormat="1" ht="12" customHeight="1" x14ac:dyDescent="0.2">
      <c r="A48" s="45" t="s">
        <v>32</v>
      </c>
      <c r="B48" s="54" t="s">
        <v>26</v>
      </c>
      <c r="C48" s="46">
        <v>508</v>
      </c>
      <c r="D48" s="47">
        <v>1</v>
      </c>
      <c r="E48" s="47">
        <v>8107.5870720000003</v>
      </c>
      <c r="F48" s="48">
        <f t="shared" si="1"/>
        <v>97291.044863999996</v>
      </c>
      <c r="G48" s="49">
        <v>8105.2442744832006</v>
      </c>
      <c r="H48" s="49">
        <v>1782.8277376000001</v>
      </c>
      <c r="I48" s="47">
        <v>17828.277375999998</v>
      </c>
      <c r="J48" s="50"/>
      <c r="K48" s="50"/>
      <c r="L48" s="49">
        <v>39531.825916827816</v>
      </c>
      <c r="M48" s="48">
        <f t="shared" si="0"/>
        <v>164539.22016891104</v>
      </c>
    </row>
    <row r="49" spans="1:13" s="21" customFormat="1" ht="12" customHeight="1" x14ac:dyDescent="0.2">
      <c r="A49" s="45" t="s">
        <v>32</v>
      </c>
      <c r="B49" s="54" t="s">
        <v>26</v>
      </c>
      <c r="C49" s="46">
        <v>508</v>
      </c>
      <c r="D49" s="47">
        <v>5</v>
      </c>
      <c r="E49" s="47">
        <v>8108.982336</v>
      </c>
      <c r="F49" s="48">
        <f t="shared" si="1"/>
        <v>486538.94016</v>
      </c>
      <c r="G49" s="49">
        <v>40531.771732608002</v>
      </c>
      <c r="H49" s="49">
        <v>8915.3595440000008</v>
      </c>
      <c r="I49" s="47">
        <v>89153.595440000034</v>
      </c>
      <c r="J49" s="50"/>
      <c r="K49" s="50"/>
      <c r="L49" s="49">
        <v>197672.20655645273</v>
      </c>
      <c r="M49" s="48">
        <f t="shared" si="0"/>
        <v>822811.87343306071</v>
      </c>
    </row>
    <row r="50" spans="1:13" s="21" customFormat="1" ht="12" customHeight="1" x14ac:dyDescent="0.2">
      <c r="A50" s="45" t="s">
        <v>32</v>
      </c>
      <c r="B50" s="54" t="s">
        <v>26</v>
      </c>
      <c r="C50" s="46">
        <v>508</v>
      </c>
      <c r="D50" s="47">
        <v>1</v>
      </c>
      <c r="E50" s="47">
        <v>8540.2270719999997</v>
      </c>
      <c r="F50" s="48">
        <f t="shared" si="1"/>
        <v>102482.72486399999</v>
      </c>
      <c r="G50" s="49">
        <v>5632.9684389887989</v>
      </c>
      <c r="H50" s="49">
        <v>1829.0391068444444</v>
      </c>
      <c r="I50" s="47">
        <v>18290.391068444445</v>
      </c>
      <c r="J50" s="50"/>
      <c r="K50" s="50"/>
      <c r="L50" s="49">
        <v>40172.025684324806</v>
      </c>
      <c r="M50" s="48">
        <f t="shared" si="0"/>
        <v>168407.14916260249</v>
      </c>
    </row>
    <row r="51" spans="1:13" s="21" customFormat="1" ht="12" customHeight="1" x14ac:dyDescent="0.2">
      <c r="A51" s="45" t="s">
        <v>32</v>
      </c>
      <c r="B51" s="54" t="s">
        <v>26</v>
      </c>
      <c r="C51" s="46">
        <v>508</v>
      </c>
      <c r="D51" s="47">
        <v>1</v>
      </c>
      <c r="E51" s="47">
        <v>8649.7823360000002</v>
      </c>
      <c r="F51" s="48">
        <f t="shared" si="1"/>
        <v>103797.388032</v>
      </c>
      <c r="G51" s="49">
        <v>8536.6148265215998</v>
      </c>
      <c r="H51" s="49">
        <v>1877.7119087999999</v>
      </c>
      <c r="I51" s="47">
        <v>18777.119087999999</v>
      </c>
      <c r="J51" s="50"/>
      <c r="K51" s="50"/>
      <c r="L51" s="49">
        <v>40566.423345482741</v>
      </c>
      <c r="M51" s="48">
        <f t="shared" si="0"/>
        <v>173555.25720080434</v>
      </c>
    </row>
    <row r="52" spans="1:13" s="21" customFormat="1" ht="12" customHeight="1" x14ac:dyDescent="0.2">
      <c r="A52" s="45" t="s">
        <v>32</v>
      </c>
      <c r="B52" s="54" t="s">
        <v>26</v>
      </c>
      <c r="C52" s="46">
        <v>508</v>
      </c>
      <c r="D52" s="47">
        <v>1</v>
      </c>
      <c r="E52" s="47">
        <v>9106.2175360000001</v>
      </c>
      <c r="F52" s="48">
        <f t="shared" si="1"/>
        <v>109274.610432</v>
      </c>
      <c r="G52" s="49">
        <v>11866.339562188798</v>
      </c>
      <c r="H52" s="49">
        <v>1988.6608952888889</v>
      </c>
      <c r="I52" s="47">
        <v>19886.608952888888</v>
      </c>
      <c r="J52" s="50"/>
      <c r="K52" s="50"/>
      <c r="L52" s="49">
        <v>41629.336702552115</v>
      </c>
      <c r="M52" s="48">
        <f t="shared" si="0"/>
        <v>184645.55654491868</v>
      </c>
    </row>
    <row r="53" spans="1:13" s="21" customFormat="1" ht="12" customHeight="1" x14ac:dyDescent="0.2">
      <c r="A53" s="45" t="s">
        <v>32</v>
      </c>
      <c r="B53" s="54" t="s">
        <v>26</v>
      </c>
      <c r="C53" s="46">
        <v>508</v>
      </c>
      <c r="D53" s="47">
        <v>1</v>
      </c>
      <c r="E53" s="47">
        <v>9538.8622950400004</v>
      </c>
      <c r="F53" s="48">
        <f t="shared" si="1"/>
        <v>114466.34754048</v>
      </c>
      <c r="G53" s="49">
        <v>15406.61140322304</v>
      </c>
      <c r="H53" s="49">
        <v>2097.8501366044443</v>
      </c>
      <c r="I53" s="47">
        <v>20978.501366044442</v>
      </c>
      <c r="J53" s="50"/>
      <c r="K53" s="50"/>
      <c r="L53" s="49">
        <v>42732.738844664476</v>
      </c>
      <c r="M53" s="48">
        <f t="shared" si="0"/>
        <v>195682.04929101642</v>
      </c>
    </row>
    <row r="54" spans="1:13" s="21" customFormat="1" ht="12" customHeight="1" x14ac:dyDescent="0.2">
      <c r="A54" s="45" t="s">
        <v>32</v>
      </c>
      <c r="B54" s="54" t="s">
        <v>26</v>
      </c>
      <c r="C54" s="46">
        <v>508</v>
      </c>
      <c r="D54" s="47">
        <v>1</v>
      </c>
      <c r="E54" s="47">
        <v>10621.225472</v>
      </c>
      <c r="F54" s="48">
        <f t="shared" si="1"/>
        <v>127454.70566400001</v>
      </c>
      <c r="G54" s="49">
        <v>10105.094985523199</v>
      </c>
      <c r="H54" s="49">
        <v>2222.7144576000001</v>
      </c>
      <c r="I54" s="47">
        <v>22227.144575999999</v>
      </c>
      <c r="J54" s="50"/>
      <c r="K54" s="50"/>
      <c r="L54" s="49">
        <v>44483.808591442437</v>
      </c>
      <c r="M54" s="48">
        <f t="shared" si="0"/>
        <v>206493.46827456565</v>
      </c>
    </row>
    <row r="55" spans="1:13" s="21" customFormat="1" ht="12" customHeight="1" x14ac:dyDescent="0.2">
      <c r="A55" s="45" t="s">
        <v>32</v>
      </c>
      <c r="B55" s="54" t="s">
        <v>26</v>
      </c>
      <c r="C55" s="46">
        <v>508</v>
      </c>
      <c r="D55" s="47">
        <v>1</v>
      </c>
      <c r="E55" s="47">
        <v>11162.025471999999</v>
      </c>
      <c r="F55" s="48">
        <f t="shared" si="1"/>
        <v>133944.30566399998</v>
      </c>
      <c r="G55" s="49">
        <v>7023.5703103487995</v>
      </c>
      <c r="H55" s="49">
        <v>2280.5710535111111</v>
      </c>
      <c r="I55" s="47">
        <v>22805.710535111113</v>
      </c>
      <c r="J55" s="50"/>
      <c r="K55" s="50"/>
      <c r="L55" s="49">
        <v>44984.865226143345</v>
      </c>
      <c r="M55" s="48">
        <f t="shared" si="0"/>
        <v>211039.02278911433</v>
      </c>
    </row>
    <row r="56" spans="1:13" s="21" customFormat="1" ht="12" customHeight="1" x14ac:dyDescent="0.2">
      <c r="A56" s="45" t="s">
        <v>32</v>
      </c>
      <c r="B56" s="54" t="s">
        <v>26</v>
      </c>
      <c r="C56" s="46">
        <v>508</v>
      </c>
      <c r="D56" s="47">
        <v>1</v>
      </c>
      <c r="E56" s="47">
        <v>11377.577536000001</v>
      </c>
      <c r="F56" s="48">
        <f t="shared" si="1"/>
        <v>136530.93043200002</v>
      </c>
      <c r="G56" s="49">
        <v>17844.747812736001</v>
      </c>
      <c r="H56" s="49">
        <v>2429.8403884444447</v>
      </c>
      <c r="I56" s="47">
        <v>24298.403884444444</v>
      </c>
      <c r="J56" s="50"/>
      <c r="K56" s="50"/>
      <c r="L56" s="49">
        <v>46277.585432853186</v>
      </c>
      <c r="M56" s="48">
        <f t="shared" si="0"/>
        <v>227381.50795047812</v>
      </c>
    </row>
    <row r="57" spans="1:13" s="21" customFormat="1" ht="12" customHeight="1" x14ac:dyDescent="0.2">
      <c r="A57" s="45" t="s">
        <v>32</v>
      </c>
      <c r="B57" s="54" t="s">
        <v>26</v>
      </c>
      <c r="C57" s="46">
        <v>508</v>
      </c>
      <c r="D57" s="47">
        <v>1</v>
      </c>
      <c r="E57" s="47">
        <v>11528.579712000001</v>
      </c>
      <c r="F57" s="48">
        <f t="shared" si="1"/>
        <v>138342.95654400002</v>
      </c>
      <c r="G57" s="49">
        <v>14435.9813584896</v>
      </c>
      <c r="H57" s="49">
        <v>2419.3030599111112</v>
      </c>
      <c r="I57" s="47">
        <v>24193.030599111113</v>
      </c>
      <c r="J57" s="50"/>
      <c r="K57" s="50"/>
      <c r="L57" s="49">
        <v>46186.328795809401</v>
      </c>
      <c r="M57" s="48">
        <f t="shared" si="0"/>
        <v>225577.60035732127</v>
      </c>
    </row>
    <row r="58" spans="1:13" s="21" customFormat="1" ht="12" customHeight="1" x14ac:dyDescent="0.2">
      <c r="A58" s="45" t="s">
        <v>33</v>
      </c>
      <c r="B58" s="54" t="s">
        <v>26</v>
      </c>
      <c r="C58" s="46">
        <v>508</v>
      </c>
      <c r="D58" s="47">
        <v>1</v>
      </c>
      <c r="E58" s="47">
        <v>5664.2526719999996</v>
      </c>
      <c r="F58" s="48">
        <f t="shared" si="1"/>
        <v>67971.032063999999</v>
      </c>
      <c r="G58" s="49">
        <v>6161.3274258431993</v>
      </c>
      <c r="H58" s="49">
        <v>1355.2442176000002</v>
      </c>
      <c r="I58" s="47">
        <v>13552.442176000002</v>
      </c>
      <c r="J58" s="50"/>
      <c r="K58" s="50"/>
      <c r="L58" s="49">
        <v>35026.370139693056</v>
      </c>
      <c r="M58" s="48">
        <f t="shared" si="0"/>
        <v>124066.41602313625</v>
      </c>
    </row>
    <row r="59" spans="1:13" s="21" customFormat="1" ht="12" customHeight="1" x14ac:dyDescent="0.2">
      <c r="A59" s="45" t="s">
        <v>33</v>
      </c>
      <c r="B59" s="54" t="s">
        <v>26</v>
      </c>
      <c r="C59" s="46">
        <v>508</v>
      </c>
      <c r="D59" s="47">
        <v>1</v>
      </c>
      <c r="E59" s="47">
        <v>6715.8707199999999</v>
      </c>
      <c r="F59" s="48">
        <f t="shared" si="1"/>
        <v>80590.448640000002</v>
      </c>
      <c r="G59" s="49">
        <v>6997.9947448319981</v>
      </c>
      <c r="H59" s="49">
        <v>1539.2773759999998</v>
      </c>
      <c r="I59" s="47">
        <v>15392.773759999996</v>
      </c>
      <c r="J59" s="50"/>
      <c r="K59" s="50"/>
      <c r="L59" s="49">
        <v>36614.775507399885</v>
      </c>
      <c r="M59" s="48">
        <f t="shared" si="0"/>
        <v>141135.2700282319</v>
      </c>
    </row>
    <row r="60" spans="1:13" s="21" customFormat="1" ht="12" customHeight="1" x14ac:dyDescent="0.2">
      <c r="A60" s="45" t="s">
        <v>33</v>
      </c>
      <c r="B60" s="54" t="s">
        <v>26</v>
      </c>
      <c r="C60" s="46">
        <v>508</v>
      </c>
      <c r="D60" s="47">
        <v>2</v>
      </c>
      <c r="E60" s="47">
        <v>10042.920775680001</v>
      </c>
      <c r="F60" s="48">
        <f t="shared" si="1"/>
        <v>241030.09861632</v>
      </c>
      <c r="G60" s="49">
        <v>6429.9971794206722</v>
      </c>
      <c r="H60" s="49">
        <v>4108.3231517582217</v>
      </c>
      <c r="I60" s="47">
        <v>41083.231517582215</v>
      </c>
      <c r="J60" s="50"/>
      <c r="K60" s="50"/>
      <c r="L60" s="49">
        <v>85683.175618365029</v>
      </c>
      <c r="M60" s="48">
        <f t="shared" si="0"/>
        <v>378334.82608344615</v>
      </c>
    </row>
    <row r="61" spans="1:13" s="21" customFormat="1" ht="12" customHeight="1" x14ac:dyDescent="0.2">
      <c r="A61" s="45" t="s">
        <v>33</v>
      </c>
      <c r="B61" s="54" t="s">
        <v>26</v>
      </c>
      <c r="C61" s="46">
        <v>508</v>
      </c>
      <c r="D61" s="47">
        <v>1</v>
      </c>
      <c r="E61" s="47">
        <v>14824.31268864</v>
      </c>
      <c r="F61" s="48">
        <f t="shared" si="1"/>
        <v>177891.75226368001</v>
      </c>
      <c r="G61" s="49">
        <v>0</v>
      </c>
      <c r="H61" s="49">
        <v>2817.3854481066664</v>
      </c>
      <c r="I61" s="47">
        <v>28173.854481066668</v>
      </c>
      <c r="J61" s="50"/>
      <c r="K61" s="50"/>
      <c r="L61" s="49">
        <v>49633.84966394712</v>
      </c>
      <c r="M61" s="48">
        <f t="shared" si="0"/>
        <v>258516.84185680046</v>
      </c>
    </row>
    <row r="62" spans="1:13" s="21" customFormat="1" ht="12" customHeight="1" x14ac:dyDescent="0.2">
      <c r="A62" s="45" t="s">
        <v>33</v>
      </c>
      <c r="B62" s="54" t="s">
        <v>26</v>
      </c>
      <c r="C62" s="46">
        <v>508</v>
      </c>
      <c r="D62" s="47">
        <v>1</v>
      </c>
      <c r="E62" s="47">
        <v>15005.01257216</v>
      </c>
      <c r="F62" s="48">
        <f t="shared" si="1"/>
        <v>180060.15086592</v>
      </c>
      <c r="G62" s="49">
        <v>13592.836002410493</v>
      </c>
      <c r="H62" s="49">
        <v>2989.8772001279995</v>
      </c>
      <c r="I62" s="47">
        <v>29898.772001279998</v>
      </c>
      <c r="J62" s="50"/>
      <c r="K62" s="50"/>
      <c r="L62" s="49">
        <v>51127.683433812512</v>
      </c>
      <c r="M62" s="48">
        <f t="shared" si="0"/>
        <v>277669.319503551</v>
      </c>
    </row>
    <row r="63" spans="1:13" s="21" customFormat="1" ht="12" customHeight="1" x14ac:dyDescent="0.2">
      <c r="A63" s="45" t="s">
        <v>33</v>
      </c>
      <c r="B63" s="54" t="s">
        <v>26</v>
      </c>
      <c r="C63" s="46">
        <v>508</v>
      </c>
      <c r="D63" s="47">
        <v>1</v>
      </c>
      <c r="E63" s="47">
        <v>15101.3554432</v>
      </c>
      <c r="F63" s="48">
        <f t="shared" si="1"/>
        <v>181216.26531839999</v>
      </c>
      <c r="G63" s="49">
        <v>0</v>
      </c>
      <c r="H63" s="49">
        <v>2863.5592405333337</v>
      </c>
      <c r="I63" s="47">
        <v>28635.592405333337</v>
      </c>
      <c r="J63" s="50"/>
      <c r="K63" s="50"/>
      <c r="L63" s="49">
        <v>50033.72948197565</v>
      </c>
      <c r="M63" s="48">
        <f t="shared" si="0"/>
        <v>262749.14644624229</v>
      </c>
    </row>
    <row r="64" spans="1:13" s="21" customFormat="1" ht="12" customHeight="1" x14ac:dyDescent="0.2">
      <c r="A64" s="45" t="s">
        <v>33</v>
      </c>
      <c r="B64" s="54" t="s">
        <v>26</v>
      </c>
      <c r="C64" s="46">
        <v>508</v>
      </c>
      <c r="D64" s="47">
        <v>1</v>
      </c>
      <c r="E64" s="47">
        <v>16346.196572160001</v>
      </c>
      <c r="F64" s="48">
        <f t="shared" si="1"/>
        <v>196154.35886592002</v>
      </c>
      <c r="G64" s="49">
        <v>0</v>
      </c>
      <c r="H64" s="49">
        <v>3071.0327620266667</v>
      </c>
      <c r="I64" s="47">
        <v>30710.327620266668</v>
      </c>
      <c r="J64" s="50"/>
      <c r="K64" s="50"/>
      <c r="L64" s="49">
        <v>42631.104777644541</v>
      </c>
      <c r="M64" s="48">
        <f t="shared" si="0"/>
        <v>272566.8240258579</v>
      </c>
    </row>
    <row r="65" spans="1:13" s="21" customFormat="1" ht="12" customHeight="1" x14ac:dyDescent="0.2">
      <c r="A65" s="45" t="s">
        <v>33</v>
      </c>
      <c r="B65" s="54" t="s">
        <v>26</v>
      </c>
      <c r="C65" s="46">
        <v>508</v>
      </c>
      <c r="D65" s="47">
        <v>1</v>
      </c>
      <c r="E65" s="47">
        <v>16433.304775680001</v>
      </c>
      <c r="F65" s="48">
        <f t="shared" si="1"/>
        <v>197199.65730816001</v>
      </c>
      <c r="G65" s="49">
        <v>14729.185279531008</v>
      </c>
      <c r="H65" s="49">
        <v>3239.828335744</v>
      </c>
      <c r="I65" s="47">
        <v>32398.283357439999</v>
      </c>
      <c r="J65" s="50"/>
      <c r="K65" s="50"/>
      <c r="L65" s="49">
        <v>53292.340252610498</v>
      </c>
      <c r="M65" s="48">
        <f t="shared" si="0"/>
        <v>300859.29453348549</v>
      </c>
    </row>
    <row r="66" spans="1:13" s="21" customFormat="1" ht="12" customHeight="1" x14ac:dyDescent="0.2">
      <c r="A66" s="45" t="s">
        <v>33</v>
      </c>
      <c r="B66" s="54" t="s">
        <v>26</v>
      </c>
      <c r="C66" s="46">
        <v>508</v>
      </c>
      <c r="D66" s="47">
        <v>1</v>
      </c>
      <c r="E66" s="47">
        <v>16446.84767232</v>
      </c>
      <c r="F66" s="48">
        <f t="shared" si="1"/>
        <v>197362.17206784</v>
      </c>
      <c r="G66" s="49">
        <v>14739.960008097791</v>
      </c>
      <c r="H66" s="49">
        <v>3242.198342656</v>
      </c>
      <c r="I66" s="47">
        <v>32421.98342656</v>
      </c>
      <c r="J66" s="50"/>
      <c r="K66" s="50"/>
      <c r="L66" s="49">
        <v>53312.865270870592</v>
      </c>
      <c r="M66" s="48">
        <f t="shared" si="0"/>
        <v>301079.1791160244</v>
      </c>
    </row>
    <row r="67" spans="1:13" s="21" customFormat="1" ht="12" customHeight="1" x14ac:dyDescent="0.2">
      <c r="A67" s="45" t="s">
        <v>33</v>
      </c>
      <c r="B67" s="54" t="s">
        <v>26</v>
      </c>
      <c r="C67" s="46">
        <v>508</v>
      </c>
      <c r="D67" s="47">
        <v>1</v>
      </c>
      <c r="E67" s="47">
        <v>16822.532346880002</v>
      </c>
      <c r="F67" s="48">
        <f t="shared" si="1"/>
        <v>201870.38816256</v>
      </c>
      <c r="G67" s="49">
        <v>10025.903156785153</v>
      </c>
      <c r="H67" s="49">
        <v>3255.4361264071117</v>
      </c>
      <c r="I67" s="47">
        <v>32554.361264071114</v>
      </c>
      <c r="J67" s="50"/>
      <c r="K67" s="50"/>
      <c r="L67" s="49">
        <v>53427.508714246025</v>
      </c>
      <c r="M67" s="48">
        <f t="shared" si="0"/>
        <v>301133.59742406942</v>
      </c>
    </row>
    <row r="68" spans="1:13" s="21" customFormat="1" ht="12" customHeight="1" x14ac:dyDescent="0.2">
      <c r="A68" s="45" t="s">
        <v>33</v>
      </c>
      <c r="B68" s="54" t="s">
        <v>26</v>
      </c>
      <c r="C68" s="46">
        <v>508</v>
      </c>
      <c r="D68" s="47">
        <v>2</v>
      </c>
      <c r="E68" s="47">
        <v>16847.796792320001</v>
      </c>
      <c r="F68" s="48">
        <f t="shared" si="1"/>
        <v>404347.12301568</v>
      </c>
      <c r="G68" s="49">
        <v>25098.258546616322</v>
      </c>
      <c r="H68" s="49">
        <v>6572.1516640000009</v>
      </c>
      <c r="I68" s="47">
        <v>65721.516640000016</v>
      </c>
      <c r="J68" s="50"/>
      <c r="K68" s="50"/>
      <c r="L68" s="49">
        <v>107385.71673877246</v>
      </c>
      <c r="M68" s="48">
        <f t="shared" si="0"/>
        <v>609124.76660506881</v>
      </c>
    </row>
    <row r="69" spans="1:13" s="21" customFormat="1" ht="12" customHeight="1" x14ac:dyDescent="0.2">
      <c r="A69" s="45" t="s">
        <v>33</v>
      </c>
      <c r="B69" s="54" t="s">
        <v>26</v>
      </c>
      <c r="C69" s="46">
        <v>508</v>
      </c>
      <c r="D69" s="47">
        <v>2</v>
      </c>
      <c r="E69" s="47">
        <v>16848.854164479901</v>
      </c>
      <c r="F69" s="48">
        <f t="shared" si="1"/>
        <v>404372.49994751764</v>
      </c>
      <c r="G69" s="49">
        <v>10039.864248840191</v>
      </c>
      <c r="H69" s="49">
        <v>6414.7783557404437</v>
      </c>
      <c r="I69" s="47">
        <v>64147.783557404444</v>
      </c>
      <c r="J69" s="50"/>
      <c r="K69" s="50"/>
      <c r="L69" s="49">
        <v>106022.81352978613</v>
      </c>
      <c r="M69" s="48">
        <f t="shared" si="0"/>
        <v>590997.73963928875</v>
      </c>
    </row>
    <row r="70" spans="1:13" s="21" customFormat="1" ht="12" customHeight="1" x14ac:dyDescent="0.2">
      <c r="A70" s="45" t="s">
        <v>33</v>
      </c>
      <c r="B70" s="54" t="s">
        <v>26</v>
      </c>
      <c r="C70" s="46">
        <v>508</v>
      </c>
      <c r="D70" s="47">
        <v>1</v>
      </c>
      <c r="E70" s="47">
        <v>16849.067888639998</v>
      </c>
      <c r="F70" s="48">
        <f t="shared" si="1"/>
        <v>202188.81466367998</v>
      </c>
      <c r="G70" s="49">
        <v>0</v>
      </c>
      <c r="H70" s="49">
        <v>3154.8446481066667</v>
      </c>
      <c r="I70" s="47">
        <v>31548.446481066669</v>
      </c>
      <c r="J70" s="50"/>
      <c r="K70" s="50"/>
      <c r="L70" s="49">
        <v>52556.354322891144</v>
      </c>
      <c r="M70" s="48">
        <f t="shared" si="0"/>
        <v>289448.46011574444</v>
      </c>
    </row>
    <row r="71" spans="1:13" s="21" customFormat="1" ht="12" customHeight="1" x14ac:dyDescent="0.2">
      <c r="A71" s="45" t="s">
        <v>33</v>
      </c>
      <c r="B71" s="54" t="s">
        <v>26</v>
      </c>
      <c r="C71" s="46">
        <v>508</v>
      </c>
      <c r="D71" s="47">
        <v>5</v>
      </c>
      <c r="E71" s="47">
        <v>16849.202872319998</v>
      </c>
      <c r="F71" s="48">
        <f t="shared" si="1"/>
        <v>1010952.1723391998</v>
      </c>
      <c r="G71" s="49">
        <v>70280.344424349692</v>
      </c>
      <c r="H71" s="49">
        <v>16510.471394190223</v>
      </c>
      <c r="I71" s="47">
        <v>165104.71394190221</v>
      </c>
      <c r="J71" s="50"/>
      <c r="K71" s="50"/>
      <c r="L71" s="49">
        <v>269157.91622453358</v>
      </c>
      <c r="M71" s="48">
        <f t="shared" si="0"/>
        <v>1532005.6183241755</v>
      </c>
    </row>
    <row r="72" spans="1:13" s="21" customFormat="1" ht="12" customHeight="1" x14ac:dyDescent="0.2">
      <c r="A72" s="45" t="s">
        <v>33</v>
      </c>
      <c r="B72" s="54" t="s">
        <v>26</v>
      </c>
      <c r="C72" s="46">
        <v>508</v>
      </c>
      <c r="D72" s="47">
        <v>8</v>
      </c>
      <c r="E72" s="47">
        <v>16849.208063999999</v>
      </c>
      <c r="F72" s="48">
        <f t="shared" si="1"/>
        <v>1617523.9741439999</v>
      </c>
      <c r="G72" s="49">
        <v>115460.59750717442</v>
      </c>
      <c r="H72" s="49">
        <v>26448.310156088886</v>
      </c>
      <c r="I72" s="47">
        <v>264483.10156088887</v>
      </c>
      <c r="J72" s="50"/>
      <c r="K72" s="50"/>
      <c r="L72" s="49">
        <v>421502.70517194056</v>
      </c>
      <c r="M72" s="48">
        <f t="shared" si="0"/>
        <v>2445418.6885400922</v>
      </c>
    </row>
    <row r="73" spans="1:13" s="21" customFormat="1" ht="12" customHeight="1" x14ac:dyDescent="0.2">
      <c r="A73" s="45" t="s">
        <v>33</v>
      </c>
      <c r="B73" s="54" t="s">
        <v>26</v>
      </c>
      <c r="C73" s="46">
        <v>508</v>
      </c>
      <c r="D73" s="47">
        <v>1</v>
      </c>
      <c r="E73" s="47">
        <v>16849.272959999998</v>
      </c>
      <c r="F73" s="48">
        <f t="shared" si="1"/>
        <v>202191.27551999997</v>
      </c>
      <c r="G73" s="49">
        <v>35140.302322943986</v>
      </c>
      <c r="H73" s="49">
        <v>3522.9480231111111</v>
      </c>
      <c r="I73" s="47">
        <v>35229.480231111105</v>
      </c>
      <c r="J73" s="50"/>
      <c r="K73" s="50"/>
      <c r="L73" s="49">
        <v>55744.247343509611</v>
      </c>
      <c r="M73" s="48">
        <f t="shared" si="0"/>
        <v>331828.25344067579</v>
      </c>
    </row>
    <row r="74" spans="1:13" s="21" customFormat="1" ht="12" customHeight="1" x14ac:dyDescent="0.2">
      <c r="A74" s="45" t="s">
        <v>33</v>
      </c>
      <c r="B74" s="54" t="s">
        <v>26</v>
      </c>
      <c r="C74" s="46">
        <v>508</v>
      </c>
      <c r="D74" s="47">
        <v>1</v>
      </c>
      <c r="E74" s="47">
        <v>17053.262719999901</v>
      </c>
      <c r="F74" s="48">
        <f t="shared" si="1"/>
        <v>204639.15263999882</v>
      </c>
      <c r="G74" s="49">
        <v>10148.282546687999</v>
      </c>
      <c r="H74" s="49">
        <v>3295.1730239999997</v>
      </c>
      <c r="I74" s="47">
        <v>32951.730239999997</v>
      </c>
      <c r="J74" s="50"/>
      <c r="K74" s="50"/>
      <c r="L74" s="49">
        <v>53771.642963207654</v>
      </c>
      <c r="M74" s="48">
        <f t="shared" si="0"/>
        <v>304805.98141389445</v>
      </c>
    </row>
    <row r="75" spans="1:13" s="21" customFormat="1" ht="12" customHeight="1" x14ac:dyDescent="0.2">
      <c r="A75" s="45" t="s">
        <v>33</v>
      </c>
      <c r="B75" s="54" t="s">
        <v>26</v>
      </c>
      <c r="C75" s="46">
        <v>508</v>
      </c>
      <c r="D75" s="47">
        <v>1</v>
      </c>
      <c r="E75" s="47">
        <v>17437.388700160001</v>
      </c>
      <c r="F75" s="48">
        <f t="shared" si="1"/>
        <v>209248.66440192002</v>
      </c>
      <c r="G75" s="49">
        <v>0</v>
      </c>
      <c r="H75" s="49">
        <v>3252.8981166933336</v>
      </c>
      <c r="I75" s="47">
        <v>32528.981166933336</v>
      </c>
      <c r="J75" s="50"/>
      <c r="K75" s="50"/>
      <c r="L75" s="49">
        <v>53405.528737961606</v>
      </c>
      <c r="M75" s="48">
        <f t="shared" ref="M75:M138" si="2">F75+G75+H75+I75+J75+K75+L75</f>
        <v>298436.07242350827</v>
      </c>
    </row>
    <row r="76" spans="1:13" s="21" customFormat="1" ht="12" customHeight="1" x14ac:dyDescent="0.2">
      <c r="A76" s="45" t="s">
        <v>33</v>
      </c>
      <c r="B76" s="54" t="s">
        <v>26</v>
      </c>
      <c r="C76" s="46">
        <v>508</v>
      </c>
      <c r="D76" s="47">
        <v>1</v>
      </c>
      <c r="E76" s="47">
        <v>18163.892864000001</v>
      </c>
      <c r="F76" s="48">
        <f t="shared" ref="F76:F139" si="3">(D76*E76)*12</f>
        <v>217966.71436800002</v>
      </c>
      <c r="G76" s="49">
        <v>16106.041162598402</v>
      </c>
      <c r="H76" s="49">
        <v>3542.6812512000006</v>
      </c>
      <c r="I76" s="47">
        <v>35426.812512000004</v>
      </c>
      <c r="J76" s="50"/>
      <c r="K76" s="50"/>
      <c r="L76" s="49">
        <v>56018.34617515291</v>
      </c>
      <c r="M76" s="48">
        <f t="shared" si="2"/>
        <v>329060.59546895139</v>
      </c>
    </row>
    <row r="77" spans="1:13" s="21" customFormat="1" ht="12" customHeight="1" x14ac:dyDescent="0.2">
      <c r="A77" s="45" t="s">
        <v>33</v>
      </c>
      <c r="B77" s="54" t="s">
        <v>26</v>
      </c>
      <c r="C77" s="46">
        <v>508</v>
      </c>
      <c r="D77" s="47">
        <v>1</v>
      </c>
      <c r="E77" s="47">
        <v>18277.320255999999</v>
      </c>
      <c r="F77" s="48">
        <f t="shared" si="3"/>
        <v>219327.84307199999</v>
      </c>
      <c r="G77" s="49">
        <v>10797.522663782398</v>
      </c>
      <c r="H77" s="49">
        <v>3505.9829329777772</v>
      </c>
      <c r="I77" s="47">
        <v>35059.829329777771</v>
      </c>
      <c r="J77" s="50"/>
      <c r="K77" s="50"/>
      <c r="L77" s="49">
        <v>55722.40887776819</v>
      </c>
      <c r="M77" s="48">
        <f t="shared" si="2"/>
        <v>324413.58687630616</v>
      </c>
    </row>
    <row r="78" spans="1:13" s="21" customFormat="1" ht="12" customHeight="1" x14ac:dyDescent="0.2">
      <c r="A78" s="45" t="s">
        <v>33</v>
      </c>
      <c r="B78" s="54" t="s">
        <v>26</v>
      </c>
      <c r="C78" s="46">
        <v>508</v>
      </c>
      <c r="D78" s="47">
        <v>1</v>
      </c>
      <c r="E78" s="47">
        <v>19150.852864</v>
      </c>
      <c r="F78" s="48">
        <f t="shared" si="3"/>
        <v>229810.234368</v>
      </c>
      <c r="G78" s="49">
        <v>11260.844359065599</v>
      </c>
      <c r="H78" s="49">
        <v>3656.4246599111111</v>
      </c>
      <c r="I78" s="47">
        <v>36564.246599111109</v>
      </c>
      <c r="J78" s="50"/>
      <c r="K78" s="50"/>
      <c r="L78" s="49">
        <v>57287.342156763501</v>
      </c>
      <c r="M78" s="48">
        <f t="shared" si="2"/>
        <v>338579.09214285132</v>
      </c>
    </row>
    <row r="79" spans="1:13" s="21" customFormat="1" ht="12" customHeight="1" x14ac:dyDescent="0.2">
      <c r="A79" s="45" t="s">
        <v>33</v>
      </c>
      <c r="B79" s="54" t="s">
        <v>26</v>
      </c>
      <c r="C79" s="46">
        <v>508</v>
      </c>
      <c r="D79" s="47">
        <v>1</v>
      </c>
      <c r="E79" s="47">
        <v>19239.706303999999</v>
      </c>
      <c r="F79" s="48">
        <f t="shared" si="3"/>
        <v>230876.47564799999</v>
      </c>
      <c r="G79" s="49">
        <v>0</v>
      </c>
      <c r="H79" s="49">
        <v>3553.2843840000005</v>
      </c>
      <c r="I79" s="47">
        <v>35532.843840000001</v>
      </c>
      <c r="J79" s="50"/>
      <c r="K79" s="50"/>
      <c r="L79" s="49">
        <v>45908.201704390915</v>
      </c>
      <c r="M79" s="48">
        <f t="shared" si="2"/>
        <v>315870.80557639094</v>
      </c>
    </row>
    <row r="80" spans="1:13" s="21" customFormat="1" ht="12" customHeight="1" x14ac:dyDescent="0.2">
      <c r="A80" s="45" t="s">
        <v>33</v>
      </c>
      <c r="B80" s="54" t="s">
        <v>26</v>
      </c>
      <c r="C80" s="46">
        <v>508</v>
      </c>
      <c r="D80" s="47">
        <v>1</v>
      </c>
      <c r="E80" s="47">
        <v>19693.837695999999</v>
      </c>
      <c r="F80" s="48">
        <f t="shared" si="3"/>
        <v>236326.05235199997</v>
      </c>
      <c r="G80" s="49">
        <v>0</v>
      </c>
      <c r="H80" s="49">
        <v>3628.972949333333</v>
      </c>
      <c r="I80" s="47">
        <v>36289.729493333325</v>
      </c>
      <c r="J80" s="50"/>
      <c r="K80" s="50"/>
      <c r="L80" s="49">
        <v>46521.429026561003</v>
      </c>
      <c r="M80" s="48">
        <f t="shared" si="2"/>
        <v>322766.18382122763</v>
      </c>
    </row>
    <row r="81" spans="1:13" s="21" customFormat="1" ht="12" customHeight="1" x14ac:dyDescent="0.2">
      <c r="A81" s="45" t="s">
        <v>33</v>
      </c>
      <c r="B81" s="54" t="s">
        <v>26</v>
      </c>
      <c r="C81" s="46">
        <v>508</v>
      </c>
      <c r="D81" s="47">
        <v>1</v>
      </c>
      <c r="E81" s="47">
        <v>22337.603392000001</v>
      </c>
      <c r="F81" s="48">
        <f t="shared" si="3"/>
        <v>268051.240704</v>
      </c>
      <c r="G81" s="49">
        <v>0</v>
      </c>
      <c r="H81" s="49">
        <v>4069.6005653333332</v>
      </c>
      <c r="I81" s="47">
        <v>40696.005653333334</v>
      </c>
      <c r="J81" s="50"/>
      <c r="K81" s="50"/>
      <c r="L81" s="49">
        <v>49770.19627752962</v>
      </c>
      <c r="M81" s="48">
        <f t="shared" si="2"/>
        <v>362587.04320019629</v>
      </c>
    </row>
    <row r="82" spans="1:13" s="21" customFormat="1" ht="12" customHeight="1" x14ac:dyDescent="0.2">
      <c r="A82" s="45" t="s">
        <v>33</v>
      </c>
      <c r="B82" s="54" t="s">
        <v>26</v>
      </c>
      <c r="C82" s="46">
        <v>508</v>
      </c>
      <c r="D82" s="47">
        <v>1</v>
      </c>
      <c r="E82" s="47">
        <v>22914.820864000001</v>
      </c>
      <c r="F82" s="48">
        <f t="shared" si="3"/>
        <v>274977.85036799998</v>
      </c>
      <c r="G82" s="49">
        <v>0</v>
      </c>
      <c r="H82" s="49">
        <v>4165.8034773333329</v>
      </c>
      <c r="I82" s="47">
        <v>41658.034773333333</v>
      </c>
      <c r="J82" s="50"/>
      <c r="K82" s="50"/>
      <c r="L82" s="49">
        <v>50375.581962163225</v>
      </c>
      <c r="M82" s="48">
        <f t="shared" si="2"/>
        <v>371177.27058082988</v>
      </c>
    </row>
    <row r="83" spans="1:13" s="21" customFormat="1" ht="12" customHeight="1" x14ac:dyDescent="0.2">
      <c r="A83" s="45" t="s">
        <v>33</v>
      </c>
      <c r="B83" s="54" t="s">
        <v>26</v>
      </c>
      <c r="C83" s="46">
        <v>508</v>
      </c>
      <c r="D83" s="47">
        <v>1</v>
      </c>
      <c r="E83" s="47">
        <v>22960.258880000001</v>
      </c>
      <c r="F83" s="48">
        <f t="shared" si="3"/>
        <v>275523.10655999999</v>
      </c>
      <c r="G83" s="49">
        <v>19922.029964927999</v>
      </c>
      <c r="H83" s="49">
        <v>4382.0453040000011</v>
      </c>
      <c r="I83" s="47">
        <v>43820.453040000008</v>
      </c>
      <c r="J83" s="50"/>
      <c r="K83" s="50"/>
      <c r="L83" s="49">
        <v>64644.293719912959</v>
      </c>
      <c r="M83" s="48">
        <f t="shared" si="2"/>
        <v>408291.92858884094</v>
      </c>
    </row>
    <row r="84" spans="1:13" s="21" customFormat="1" ht="12" customHeight="1" x14ac:dyDescent="0.2">
      <c r="A84" s="45" t="s">
        <v>28</v>
      </c>
      <c r="B84" s="54" t="s">
        <v>34</v>
      </c>
      <c r="C84" s="46">
        <v>508</v>
      </c>
      <c r="D84" s="47">
        <v>1</v>
      </c>
      <c r="E84" s="47">
        <v>7652.3269222400004</v>
      </c>
      <c r="F84" s="48">
        <f t="shared" si="3"/>
        <v>91827.923066880001</v>
      </c>
      <c r="G84" s="49">
        <v>0</v>
      </c>
      <c r="H84" s="49">
        <v>1622.0544870400001</v>
      </c>
      <c r="I84" s="47">
        <v>16220.544870400003</v>
      </c>
      <c r="J84" s="50"/>
      <c r="K84" s="50"/>
      <c r="L84" s="49">
        <v>38128.148324615249</v>
      </c>
      <c r="M84" s="48">
        <f t="shared" si="2"/>
        <v>147798.67074893526</v>
      </c>
    </row>
    <row r="85" spans="1:13" s="21" customFormat="1" ht="12" customHeight="1" x14ac:dyDescent="0.2">
      <c r="A85" s="45" t="s">
        <v>35</v>
      </c>
      <c r="B85" s="54" t="s">
        <v>34</v>
      </c>
      <c r="C85" s="46">
        <v>508</v>
      </c>
      <c r="D85" s="47">
        <v>1</v>
      </c>
      <c r="E85" s="47">
        <v>13228.66368512</v>
      </c>
      <c r="F85" s="48">
        <f t="shared" si="3"/>
        <v>158743.96422143999</v>
      </c>
      <c r="G85" s="49">
        <v>0</v>
      </c>
      <c r="H85" s="49">
        <v>2551.4439475199997</v>
      </c>
      <c r="I85" s="47">
        <v>25514.439475199997</v>
      </c>
      <c r="J85" s="50"/>
      <c r="K85" s="50"/>
      <c r="L85" s="49">
        <v>47330.711167586407</v>
      </c>
      <c r="M85" s="48">
        <f t="shared" si="2"/>
        <v>234140.55881174639</v>
      </c>
    </row>
    <row r="86" spans="1:13" s="21" customFormat="1" ht="12" x14ac:dyDescent="0.2">
      <c r="A86" s="51" t="s">
        <v>36</v>
      </c>
      <c r="B86" s="54" t="s">
        <v>34</v>
      </c>
      <c r="C86" s="46">
        <v>508</v>
      </c>
      <c r="D86" s="47">
        <v>1</v>
      </c>
      <c r="E86" s="47">
        <v>28582.3616</v>
      </c>
      <c r="F86" s="48">
        <f t="shared" si="3"/>
        <v>342988.33919999999</v>
      </c>
      <c r="G86" s="49">
        <v>0</v>
      </c>
      <c r="H86" s="49">
        <v>4804.6335999999992</v>
      </c>
      <c r="I86" s="47">
        <v>48046.335999999996</v>
      </c>
      <c r="J86" s="50"/>
      <c r="K86" s="50"/>
      <c r="L86" s="49">
        <v>32411.750543162096</v>
      </c>
      <c r="M86" s="48">
        <f t="shared" si="2"/>
        <v>428251.05934316211</v>
      </c>
    </row>
    <row r="87" spans="1:13" s="21" customFormat="1" ht="12" x14ac:dyDescent="0.2">
      <c r="A87" s="51" t="s">
        <v>37</v>
      </c>
      <c r="B87" s="54" t="s">
        <v>34</v>
      </c>
      <c r="C87" s="46">
        <v>508</v>
      </c>
      <c r="D87" s="47">
        <v>1</v>
      </c>
      <c r="E87" s="47">
        <v>20658.611397632001</v>
      </c>
      <c r="F87" s="48">
        <f t="shared" si="3"/>
        <v>247903.336771584</v>
      </c>
      <c r="G87" s="49">
        <v>0</v>
      </c>
      <c r="H87" s="49">
        <v>3484.0085662719998</v>
      </c>
      <c r="I87" s="47">
        <v>34840.085662719997</v>
      </c>
      <c r="J87" s="50"/>
      <c r="K87" s="50"/>
      <c r="L87" s="49">
        <v>24070.462945836447</v>
      </c>
      <c r="M87" s="48">
        <f t="shared" si="2"/>
        <v>310297.89394641243</v>
      </c>
    </row>
    <row r="88" spans="1:13" s="21" customFormat="1" ht="12" customHeight="1" x14ac:dyDescent="0.2">
      <c r="A88" s="45" t="s">
        <v>38</v>
      </c>
      <c r="B88" s="54" t="s">
        <v>34</v>
      </c>
      <c r="C88" s="46">
        <v>508</v>
      </c>
      <c r="D88" s="47">
        <v>1</v>
      </c>
      <c r="E88" s="47">
        <v>92000</v>
      </c>
      <c r="F88" s="48">
        <f t="shared" si="3"/>
        <v>1104000</v>
      </c>
      <c r="G88" s="49">
        <v>0</v>
      </c>
      <c r="H88" s="49">
        <v>15333.333333333332</v>
      </c>
      <c r="I88" s="47">
        <v>153333.33333333331</v>
      </c>
      <c r="J88" s="50"/>
      <c r="K88" s="50"/>
      <c r="L88" s="49">
        <v>117831.66966666676</v>
      </c>
      <c r="M88" s="48">
        <f t="shared" si="2"/>
        <v>1390498.3363333333</v>
      </c>
    </row>
    <row r="89" spans="1:13" s="21" customFormat="1" ht="12" customHeight="1" x14ac:dyDescent="0.2">
      <c r="A89" s="45" t="s">
        <v>32</v>
      </c>
      <c r="B89" s="54" t="s">
        <v>34</v>
      </c>
      <c r="C89" s="46">
        <v>508</v>
      </c>
      <c r="D89" s="47">
        <v>1</v>
      </c>
      <c r="E89" s="47">
        <v>11352.39226368</v>
      </c>
      <c r="F89" s="48">
        <f t="shared" si="3"/>
        <v>136228.70716416001</v>
      </c>
      <c r="G89" s="49">
        <v>7124.5408566558708</v>
      </c>
      <c r="H89" s="49">
        <v>2313.3564454115553</v>
      </c>
      <c r="I89" s="47">
        <v>23133.564454115556</v>
      </c>
      <c r="J89" s="50"/>
      <c r="K89" s="50"/>
      <c r="L89" s="49">
        <v>45268.797211326593</v>
      </c>
      <c r="M89" s="48">
        <f t="shared" si="2"/>
        <v>214068.96613166959</v>
      </c>
    </row>
    <row r="90" spans="1:13" s="21" customFormat="1" ht="12" customHeight="1" x14ac:dyDescent="0.2">
      <c r="A90" s="45" t="s">
        <v>39</v>
      </c>
      <c r="B90" s="54" t="s">
        <v>40</v>
      </c>
      <c r="C90" s="46">
        <v>508</v>
      </c>
      <c r="D90" s="47">
        <v>1</v>
      </c>
      <c r="E90" s="47">
        <v>31181.057024000002</v>
      </c>
      <c r="F90" s="48">
        <f t="shared" si="3"/>
        <v>374172.68428799999</v>
      </c>
      <c r="G90" s="49">
        <v>0</v>
      </c>
      <c r="H90" s="49">
        <v>5237.7495039999994</v>
      </c>
      <c r="I90" s="47">
        <v>52377.495039999994</v>
      </c>
      <c r="J90" s="50"/>
      <c r="K90" s="50"/>
      <c r="L90" s="49">
        <v>37597.9712300682</v>
      </c>
      <c r="M90" s="48">
        <f t="shared" si="2"/>
        <v>469385.90006206819</v>
      </c>
    </row>
    <row r="91" spans="1:13" s="21" customFormat="1" ht="12" customHeight="1" x14ac:dyDescent="0.2">
      <c r="A91" s="45" t="s">
        <v>33</v>
      </c>
      <c r="B91" s="54" t="s">
        <v>40</v>
      </c>
      <c r="C91" s="46">
        <v>508</v>
      </c>
      <c r="D91" s="47">
        <v>1</v>
      </c>
      <c r="E91" s="47">
        <v>21849.469091840001</v>
      </c>
      <c r="F91" s="48">
        <f t="shared" si="3"/>
        <v>262193.62910208001</v>
      </c>
      <c r="G91" s="49">
        <v>0</v>
      </c>
      <c r="H91" s="49">
        <v>3682.4848486399997</v>
      </c>
      <c r="I91" s="47">
        <v>36824.848486399998</v>
      </c>
      <c r="J91" s="50"/>
      <c r="K91" s="50"/>
      <c r="L91" s="49">
        <v>25319.434495521782</v>
      </c>
      <c r="M91" s="48">
        <f t="shared" si="2"/>
        <v>328020.39693264174</v>
      </c>
    </row>
    <row r="92" spans="1:13" s="21" customFormat="1" ht="12" customHeight="1" x14ac:dyDescent="0.2">
      <c r="A92" s="45" t="s">
        <v>28</v>
      </c>
      <c r="B92" s="54" t="s">
        <v>41</v>
      </c>
      <c r="C92" s="46">
        <v>508</v>
      </c>
      <c r="D92" s="47">
        <v>1</v>
      </c>
      <c r="E92" s="47">
        <v>11034.818928639999</v>
      </c>
      <c r="F92" s="48">
        <f t="shared" si="3"/>
        <v>132417.82714367998</v>
      </c>
      <c r="G92" s="49">
        <v>20868.299879251972</v>
      </c>
      <c r="H92" s="49">
        <v>2404.383470250667</v>
      </c>
      <c r="I92" s="47">
        <v>24043.834702506669</v>
      </c>
      <c r="J92" s="50"/>
      <c r="K92" s="50"/>
      <c r="L92" s="49">
        <v>46057.120375081256</v>
      </c>
      <c r="M92" s="48">
        <f t="shared" si="2"/>
        <v>225791.46557077055</v>
      </c>
    </row>
    <row r="93" spans="1:13" s="21" customFormat="1" ht="12" customHeight="1" x14ac:dyDescent="0.2">
      <c r="A93" s="45" t="s">
        <v>42</v>
      </c>
      <c r="B93" s="54" t="s">
        <v>41</v>
      </c>
      <c r="C93" s="46">
        <v>508</v>
      </c>
      <c r="D93" s="47">
        <v>1</v>
      </c>
      <c r="E93" s="47">
        <v>43103.839999999997</v>
      </c>
      <c r="F93" s="48">
        <f t="shared" si="3"/>
        <v>517246.07999999996</v>
      </c>
      <c r="G93" s="49">
        <v>0</v>
      </c>
      <c r="H93" s="49">
        <v>7224.8799999999983</v>
      </c>
      <c r="I93" s="47">
        <v>72248.799999999988</v>
      </c>
      <c r="J93" s="50"/>
      <c r="K93" s="50"/>
      <c r="L93" s="49">
        <v>53945.300999999978</v>
      </c>
      <c r="M93" s="48">
        <f t="shared" si="2"/>
        <v>650665.06099999999</v>
      </c>
    </row>
    <row r="94" spans="1:13" s="21" customFormat="1" ht="12" customHeight="1" x14ac:dyDescent="0.2">
      <c r="A94" s="45" t="s">
        <v>43</v>
      </c>
      <c r="B94" s="54" t="s">
        <v>44</v>
      </c>
      <c r="C94" s="46">
        <v>508</v>
      </c>
      <c r="D94" s="47">
        <v>1</v>
      </c>
      <c r="E94" s="47">
        <v>28582.3616</v>
      </c>
      <c r="F94" s="48">
        <f t="shared" si="3"/>
        <v>342988.33919999999</v>
      </c>
      <c r="G94" s="49">
        <v>0</v>
      </c>
      <c r="H94" s="49">
        <v>4804.6335999999992</v>
      </c>
      <c r="I94" s="47">
        <v>48046.335999999996</v>
      </c>
      <c r="J94" s="50"/>
      <c r="K94" s="50"/>
      <c r="L94" s="49">
        <v>32411.750543162096</v>
      </c>
      <c r="M94" s="48">
        <f t="shared" si="2"/>
        <v>428251.05934316211</v>
      </c>
    </row>
    <row r="95" spans="1:13" s="21" customFormat="1" ht="12" customHeight="1" x14ac:dyDescent="0.2">
      <c r="A95" s="45" t="s">
        <v>45</v>
      </c>
      <c r="B95" s="54" t="s">
        <v>46</v>
      </c>
      <c r="C95" s="46">
        <v>508</v>
      </c>
      <c r="D95" s="47">
        <v>1</v>
      </c>
      <c r="E95" s="47">
        <v>72000</v>
      </c>
      <c r="F95" s="48">
        <f t="shared" si="3"/>
        <v>864000</v>
      </c>
      <c r="G95" s="49">
        <v>0</v>
      </c>
      <c r="H95" s="49">
        <v>12040.906666666668</v>
      </c>
      <c r="I95" s="47">
        <v>120409.06666666667</v>
      </c>
      <c r="J95" s="50"/>
      <c r="K95" s="50"/>
      <c r="L95" s="49">
        <v>91924.205866666627</v>
      </c>
      <c r="M95" s="48">
        <f t="shared" si="2"/>
        <v>1088374.1791999999</v>
      </c>
    </row>
    <row r="96" spans="1:13" s="21" customFormat="1" ht="12" customHeight="1" x14ac:dyDescent="0.2">
      <c r="A96" s="45" t="s">
        <v>33</v>
      </c>
      <c r="B96" s="54" t="s">
        <v>46</v>
      </c>
      <c r="C96" s="46">
        <v>508</v>
      </c>
      <c r="D96" s="47">
        <v>1</v>
      </c>
      <c r="E96" s="47">
        <v>16808.462028800001</v>
      </c>
      <c r="F96" s="48">
        <f t="shared" si="3"/>
        <v>201701.54434560001</v>
      </c>
      <c r="G96" s="49">
        <v>0</v>
      </c>
      <c r="H96" s="49">
        <v>2842.3170047999997</v>
      </c>
      <c r="I96" s="47">
        <v>28423.170047999996</v>
      </c>
      <c r="J96" s="50"/>
      <c r="K96" s="50"/>
      <c r="L96" s="49">
        <v>19246.285905553908</v>
      </c>
      <c r="M96" s="48">
        <f t="shared" si="2"/>
        <v>252213.3173039539</v>
      </c>
    </row>
    <row r="97" spans="1:13" s="21" customFormat="1" ht="12" customHeight="1" x14ac:dyDescent="0.2">
      <c r="A97" s="45" t="s">
        <v>27</v>
      </c>
      <c r="B97" s="54" t="s">
        <v>47</v>
      </c>
      <c r="C97" s="46">
        <v>508</v>
      </c>
      <c r="D97" s="47">
        <v>1</v>
      </c>
      <c r="E97" s="47">
        <v>11720.158760959999</v>
      </c>
      <c r="F97" s="48">
        <f t="shared" si="3"/>
        <v>140641.90513152</v>
      </c>
      <c r="G97" s="49">
        <v>0</v>
      </c>
      <c r="H97" s="49">
        <v>2300.0264601600002</v>
      </c>
      <c r="I97" s="47">
        <v>23000.264601600004</v>
      </c>
      <c r="J97" s="50"/>
      <c r="K97" s="50"/>
      <c r="L97" s="49">
        <v>45153.355273452857</v>
      </c>
      <c r="M97" s="48">
        <f t="shared" si="2"/>
        <v>211095.55146673287</v>
      </c>
    </row>
    <row r="98" spans="1:13" s="21" customFormat="1" ht="12" customHeight="1" x14ac:dyDescent="0.2">
      <c r="A98" s="45" t="s">
        <v>28</v>
      </c>
      <c r="B98" s="54" t="s">
        <v>47</v>
      </c>
      <c r="C98" s="46">
        <v>508</v>
      </c>
      <c r="D98" s="47">
        <v>1</v>
      </c>
      <c r="E98" s="47">
        <v>7058.95424</v>
      </c>
      <c r="F98" s="48">
        <f t="shared" si="3"/>
        <v>84707.450880000004</v>
      </c>
      <c r="G98" s="49">
        <v>0</v>
      </c>
      <c r="H98" s="49">
        <v>1217.39904</v>
      </c>
      <c r="I98" s="47">
        <v>12173.990400000001</v>
      </c>
      <c r="J98" s="50"/>
      <c r="K98" s="50"/>
      <c r="L98" s="49">
        <v>12443.491470107738</v>
      </c>
      <c r="M98" s="48">
        <f t="shared" si="2"/>
        <v>110542.33179010774</v>
      </c>
    </row>
    <row r="99" spans="1:13" s="21" customFormat="1" ht="12" customHeight="1" x14ac:dyDescent="0.2">
      <c r="A99" s="45" t="s">
        <v>28</v>
      </c>
      <c r="B99" s="54" t="s">
        <v>47</v>
      </c>
      <c r="C99" s="46">
        <v>508</v>
      </c>
      <c r="D99" s="47">
        <v>1</v>
      </c>
      <c r="E99" s="47">
        <v>9635.6045593599993</v>
      </c>
      <c r="F99" s="48">
        <f t="shared" si="3"/>
        <v>115627.25471231999</v>
      </c>
      <c r="G99" s="49">
        <v>0</v>
      </c>
      <c r="H99" s="49">
        <v>1917.9340932266668</v>
      </c>
      <c r="I99" s="47">
        <v>19179.34093226667</v>
      </c>
      <c r="J99" s="50"/>
      <c r="K99" s="50"/>
      <c r="L99" s="49">
        <v>38757.47069197071</v>
      </c>
      <c r="M99" s="48">
        <f t="shared" si="2"/>
        <v>175482.00042978406</v>
      </c>
    </row>
    <row r="100" spans="1:13" s="21" customFormat="1" ht="12" customHeight="1" x14ac:dyDescent="0.2">
      <c r="A100" s="45" t="s">
        <v>30</v>
      </c>
      <c r="B100" s="54" t="s">
        <v>47</v>
      </c>
      <c r="C100" s="46">
        <v>508</v>
      </c>
      <c r="D100" s="47">
        <v>1</v>
      </c>
      <c r="E100" s="47">
        <v>8841.1671296000004</v>
      </c>
      <c r="F100" s="48">
        <f t="shared" si="3"/>
        <v>106094.00555520001</v>
      </c>
      <c r="G100" s="49">
        <v>8688.8805683097598</v>
      </c>
      <c r="H100" s="49">
        <v>1911.2042476799998</v>
      </c>
      <c r="I100" s="47">
        <v>19112.042476799998</v>
      </c>
      <c r="J100" s="50"/>
      <c r="K100" s="50"/>
      <c r="L100" s="49">
        <v>40864.124871841974</v>
      </c>
      <c r="M100" s="48">
        <f t="shared" si="2"/>
        <v>176670.25771983174</v>
      </c>
    </row>
    <row r="101" spans="1:13" s="21" customFormat="1" ht="12" customHeight="1" x14ac:dyDescent="0.2">
      <c r="A101" s="45" t="s">
        <v>48</v>
      </c>
      <c r="B101" s="54" t="s">
        <v>47</v>
      </c>
      <c r="C101" s="46">
        <v>508</v>
      </c>
      <c r="D101" s="47">
        <v>1</v>
      </c>
      <c r="E101" s="47">
        <v>31892.0576</v>
      </c>
      <c r="F101" s="48">
        <f t="shared" si="3"/>
        <v>382704.6912</v>
      </c>
      <c r="G101" s="49">
        <v>0</v>
      </c>
      <c r="H101" s="49">
        <v>5356.2496000000001</v>
      </c>
      <c r="I101" s="47">
        <v>53562.495999999999</v>
      </c>
      <c r="J101" s="50"/>
      <c r="K101" s="50"/>
      <c r="L101" s="49">
        <v>39564.598823284177</v>
      </c>
      <c r="M101" s="48">
        <f t="shared" si="2"/>
        <v>481188.03562328417</v>
      </c>
    </row>
    <row r="102" spans="1:13" s="21" customFormat="1" ht="12" customHeight="1" x14ac:dyDescent="0.2">
      <c r="A102" s="45" t="s">
        <v>49</v>
      </c>
      <c r="B102" s="54" t="s">
        <v>47</v>
      </c>
      <c r="C102" s="46">
        <v>508</v>
      </c>
      <c r="D102" s="47">
        <v>1</v>
      </c>
      <c r="E102" s="47">
        <v>10451.099310080001</v>
      </c>
      <c r="F102" s="48">
        <f t="shared" si="3"/>
        <v>125413.19172096001</v>
      </c>
      <c r="G102" s="49">
        <v>16616.237685166081</v>
      </c>
      <c r="H102" s="49">
        <v>2262.5595976533336</v>
      </c>
      <c r="I102" s="47">
        <v>22625.595976533335</v>
      </c>
      <c r="J102" s="50"/>
      <c r="K102" s="50"/>
      <c r="L102" s="49">
        <v>44828.880254749107</v>
      </c>
      <c r="M102" s="48">
        <f t="shared" si="2"/>
        <v>211746.46523506189</v>
      </c>
    </row>
    <row r="103" spans="1:13" s="21" customFormat="1" ht="12" customHeight="1" x14ac:dyDescent="0.2">
      <c r="A103" s="45" t="s">
        <v>32</v>
      </c>
      <c r="B103" s="54" t="s">
        <v>47</v>
      </c>
      <c r="C103" s="46">
        <v>508</v>
      </c>
      <c r="D103" s="47">
        <v>1</v>
      </c>
      <c r="E103" s="47">
        <v>7375.1370700799998</v>
      </c>
      <c r="F103" s="48">
        <f t="shared" si="3"/>
        <v>88501.644840959998</v>
      </c>
      <c r="G103" s="49">
        <v>5015.0047019704316</v>
      </c>
      <c r="H103" s="49">
        <v>1628.3847176248889</v>
      </c>
      <c r="I103" s="47">
        <v>16283.84717624889</v>
      </c>
      <c r="J103" s="50"/>
      <c r="K103" s="50"/>
      <c r="L103" s="49">
        <v>38113.937336140429</v>
      </c>
      <c r="M103" s="48">
        <f t="shared" si="2"/>
        <v>149542.81877294462</v>
      </c>
    </row>
    <row r="104" spans="1:13" s="21" customFormat="1" ht="12" customHeight="1" x14ac:dyDescent="0.2">
      <c r="A104" s="45" t="s">
        <v>33</v>
      </c>
      <c r="B104" s="54" t="s">
        <v>47</v>
      </c>
      <c r="C104" s="46">
        <v>508</v>
      </c>
      <c r="D104" s="47">
        <v>1</v>
      </c>
      <c r="E104" s="47">
        <v>9794.8008704000003</v>
      </c>
      <c r="F104" s="48">
        <f t="shared" si="3"/>
        <v>117537.6104448</v>
      </c>
      <c r="G104" s="49">
        <v>0</v>
      </c>
      <c r="H104" s="49">
        <v>1770.4401450666669</v>
      </c>
      <c r="I104" s="47">
        <v>17704.401450666668</v>
      </c>
      <c r="J104" s="50"/>
      <c r="K104" s="50"/>
      <c r="L104" s="49">
        <v>25076.892489625356</v>
      </c>
      <c r="M104" s="48">
        <f t="shared" si="2"/>
        <v>162089.34453015868</v>
      </c>
    </row>
    <row r="105" spans="1:13" s="21" customFormat="1" ht="12" customHeight="1" x14ac:dyDescent="0.2">
      <c r="A105" s="45" t="s">
        <v>28</v>
      </c>
      <c r="B105" s="54" t="s">
        <v>50</v>
      </c>
      <c r="C105" s="46">
        <v>508</v>
      </c>
      <c r="D105" s="47">
        <v>1</v>
      </c>
      <c r="E105" s="47">
        <v>7252.53814272</v>
      </c>
      <c r="F105" s="48">
        <f t="shared" si="3"/>
        <v>87030.457712639996</v>
      </c>
      <c r="G105" s="49">
        <v>7424.9673463480322</v>
      </c>
      <c r="H105" s="49">
        <v>1633.1941749760003</v>
      </c>
      <c r="I105" s="47">
        <v>16331.941749760002</v>
      </c>
      <c r="J105" s="50"/>
      <c r="K105" s="50"/>
      <c r="L105" s="49">
        <v>38024.320120769356</v>
      </c>
      <c r="M105" s="48">
        <f t="shared" si="2"/>
        <v>150444.8811044934</v>
      </c>
    </row>
    <row r="106" spans="1:13" s="21" customFormat="1" ht="12" customHeight="1" x14ac:dyDescent="0.2">
      <c r="A106" s="45" t="s">
        <v>32</v>
      </c>
      <c r="B106" s="54" t="s">
        <v>50</v>
      </c>
      <c r="C106" s="46">
        <v>508</v>
      </c>
      <c r="D106" s="47">
        <v>1</v>
      </c>
      <c r="E106" s="47">
        <v>12047.74511616</v>
      </c>
      <c r="F106" s="48">
        <f t="shared" si="3"/>
        <v>144572.94139391999</v>
      </c>
      <c r="G106" s="49">
        <v>18733.390024028158</v>
      </c>
      <c r="H106" s="49">
        <v>2550.8428681955556</v>
      </c>
      <c r="I106" s="47">
        <v>25508.428681955556</v>
      </c>
      <c r="J106" s="50"/>
      <c r="K106" s="50"/>
      <c r="L106" s="49">
        <v>47325.505628291343</v>
      </c>
      <c r="M106" s="48">
        <f t="shared" si="2"/>
        <v>238691.10859639061</v>
      </c>
    </row>
    <row r="107" spans="1:13" s="21" customFormat="1" ht="12" customHeight="1" x14ac:dyDescent="0.2">
      <c r="A107" s="45" t="s">
        <v>51</v>
      </c>
      <c r="B107" s="54" t="s">
        <v>50</v>
      </c>
      <c r="C107" s="46">
        <v>508</v>
      </c>
      <c r="D107" s="47">
        <v>1</v>
      </c>
      <c r="E107" s="47">
        <v>49123.530792960002</v>
      </c>
      <c r="F107" s="48">
        <f t="shared" si="3"/>
        <v>589482.36951552005</v>
      </c>
      <c r="G107" s="49">
        <v>0</v>
      </c>
      <c r="H107" s="49">
        <v>8228.1617988266662</v>
      </c>
      <c r="I107" s="47">
        <v>82281.617988266662</v>
      </c>
      <c r="J107" s="50"/>
      <c r="K107" s="50"/>
      <c r="L107" s="49">
        <v>61168.929951552025</v>
      </c>
      <c r="M107" s="48">
        <f t="shared" si="2"/>
        <v>741161.07925416541</v>
      </c>
    </row>
    <row r="108" spans="1:13" s="21" customFormat="1" ht="12" customHeight="1" x14ac:dyDescent="0.2">
      <c r="A108" s="45" t="s">
        <v>33</v>
      </c>
      <c r="B108" s="54" t="s">
        <v>50</v>
      </c>
      <c r="C108" s="46">
        <v>508</v>
      </c>
      <c r="D108" s="47">
        <v>1</v>
      </c>
      <c r="E108" s="47">
        <v>10042.920775680001</v>
      </c>
      <c r="F108" s="48">
        <f t="shared" si="3"/>
        <v>120515.04930816</v>
      </c>
      <c r="G108" s="49">
        <v>0</v>
      </c>
      <c r="H108" s="49">
        <v>2020.4867959466665</v>
      </c>
      <c r="I108" s="47">
        <v>20204.867959466665</v>
      </c>
      <c r="J108" s="50"/>
      <c r="K108" s="50"/>
      <c r="L108" s="49">
        <v>42551.111851467642</v>
      </c>
      <c r="M108" s="48">
        <f t="shared" si="2"/>
        <v>185291.51591504097</v>
      </c>
    </row>
    <row r="109" spans="1:13" s="21" customFormat="1" ht="12" customHeight="1" x14ac:dyDescent="0.2">
      <c r="A109" s="45" t="s">
        <v>27</v>
      </c>
      <c r="B109" s="54" t="s">
        <v>52</v>
      </c>
      <c r="C109" s="46">
        <v>508</v>
      </c>
      <c r="D109" s="47">
        <v>1</v>
      </c>
      <c r="E109" s="47">
        <v>9352.8270950400001</v>
      </c>
      <c r="F109" s="48">
        <f t="shared" si="3"/>
        <v>112233.92514048</v>
      </c>
      <c r="G109" s="49">
        <v>9095.9572368138215</v>
      </c>
      <c r="H109" s="49">
        <v>2000.7447416320001</v>
      </c>
      <c r="I109" s="47">
        <v>20007.447416320003</v>
      </c>
      <c r="J109" s="50"/>
      <c r="K109" s="50"/>
      <c r="L109" s="49">
        <v>41834.623756743109</v>
      </c>
      <c r="M109" s="48">
        <f t="shared" si="2"/>
        <v>185172.69829198893</v>
      </c>
    </row>
    <row r="110" spans="1:13" s="21" customFormat="1" ht="12" customHeight="1" x14ac:dyDescent="0.2">
      <c r="A110" s="45" t="s">
        <v>28</v>
      </c>
      <c r="B110" s="54" t="s">
        <v>52</v>
      </c>
      <c r="C110" s="46">
        <v>508</v>
      </c>
      <c r="D110" s="47">
        <v>1</v>
      </c>
      <c r="E110" s="47">
        <v>7875.8979686399998</v>
      </c>
      <c r="F110" s="48">
        <f t="shared" si="3"/>
        <v>94510.775623680005</v>
      </c>
      <c r="G110" s="49">
        <v>13201.520706416642</v>
      </c>
      <c r="H110" s="49">
        <v>1797.5926887822225</v>
      </c>
      <c r="I110" s="47">
        <v>17975.926887822225</v>
      </c>
      <c r="J110" s="50"/>
      <c r="K110" s="50"/>
      <c r="L110" s="49">
        <v>39581.871523764203</v>
      </c>
      <c r="M110" s="48">
        <f t="shared" si="2"/>
        <v>167067.6874304653</v>
      </c>
    </row>
    <row r="111" spans="1:13" s="21" customFormat="1" ht="12" customHeight="1" x14ac:dyDescent="0.2">
      <c r="A111" s="45" t="s">
        <v>53</v>
      </c>
      <c r="B111" s="54" t="s">
        <v>52</v>
      </c>
      <c r="C111" s="46">
        <v>508</v>
      </c>
      <c r="D111" s="47">
        <v>1</v>
      </c>
      <c r="E111" s="47">
        <v>12003.53796096</v>
      </c>
      <c r="F111" s="48">
        <f t="shared" si="3"/>
        <v>144042.45553152001</v>
      </c>
      <c r="G111" s="49">
        <v>7469.9085344931846</v>
      </c>
      <c r="H111" s="49">
        <v>2425.4982043875557</v>
      </c>
      <c r="I111" s="47">
        <v>24254.982043875556</v>
      </c>
      <c r="J111" s="50"/>
      <c r="K111" s="50"/>
      <c r="L111" s="49">
        <v>46239.980729421644</v>
      </c>
      <c r="M111" s="48">
        <f t="shared" si="2"/>
        <v>224432.82504369796</v>
      </c>
    </row>
    <row r="112" spans="1:13" s="21" customFormat="1" ht="12" customHeight="1" x14ac:dyDescent="0.2">
      <c r="A112" s="45" t="s">
        <v>28</v>
      </c>
      <c r="B112" s="54" t="s">
        <v>54</v>
      </c>
      <c r="C112" s="46">
        <v>508</v>
      </c>
      <c r="D112" s="47">
        <v>1</v>
      </c>
      <c r="E112" s="47">
        <v>7377.6680140799999</v>
      </c>
      <c r="F112" s="48">
        <f t="shared" si="3"/>
        <v>88532.016168959992</v>
      </c>
      <c r="G112" s="49">
        <v>0</v>
      </c>
      <c r="H112" s="49">
        <v>1576.2780023466669</v>
      </c>
      <c r="I112" s="47">
        <v>15762.78002346667</v>
      </c>
      <c r="J112" s="50"/>
      <c r="K112" s="50"/>
      <c r="L112" s="49">
        <v>37698.830194285234</v>
      </c>
      <c r="M112" s="48">
        <f t="shared" si="2"/>
        <v>143569.90438905856</v>
      </c>
    </row>
    <row r="113" spans="1:13" s="21" customFormat="1" ht="12" customHeight="1" x14ac:dyDescent="0.2">
      <c r="A113" s="45" t="s">
        <v>28</v>
      </c>
      <c r="B113" s="54" t="s">
        <v>54</v>
      </c>
      <c r="C113" s="46">
        <v>508</v>
      </c>
      <c r="D113" s="47">
        <v>1</v>
      </c>
      <c r="E113" s="47">
        <v>7969.8976614399999</v>
      </c>
      <c r="F113" s="48">
        <f t="shared" si="3"/>
        <v>95638.771937279991</v>
      </c>
      <c r="G113" s="49">
        <v>15991.39715888333</v>
      </c>
      <c r="H113" s="49">
        <v>1842.481237930667</v>
      </c>
      <c r="I113" s="47">
        <v>18424.81237930667</v>
      </c>
      <c r="J113" s="50"/>
      <c r="K113" s="50"/>
      <c r="L113" s="49">
        <v>39962.220028403462</v>
      </c>
      <c r="M113" s="48">
        <f t="shared" si="2"/>
        <v>171859.68274180411</v>
      </c>
    </row>
    <row r="114" spans="1:13" s="21" customFormat="1" ht="12" customHeight="1" x14ac:dyDescent="0.2">
      <c r="A114" s="45" t="s">
        <v>28</v>
      </c>
      <c r="B114" s="54" t="s">
        <v>54</v>
      </c>
      <c r="C114" s="46">
        <v>508</v>
      </c>
      <c r="D114" s="47">
        <v>1</v>
      </c>
      <c r="E114" s="47">
        <v>8064.3282636800004</v>
      </c>
      <c r="F114" s="48">
        <f t="shared" si="3"/>
        <v>96771.939164160009</v>
      </c>
      <c r="G114" s="49">
        <v>5380.5517110558721</v>
      </c>
      <c r="H114" s="49">
        <v>1747.0787565226665</v>
      </c>
      <c r="I114" s="47">
        <v>17470.787565226663</v>
      </c>
      <c r="J114" s="50"/>
      <c r="K114" s="50"/>
      <c r="L114" s="49">
        <v>39224.13639534924</v>
      </c>
      <c r="M114" s="48">
        <f t="shared" si="2"/>
        <v>160594.49359231445</v>
      </c>
    </row>
    <row r="115" spans="1:13" s="21" customFormat="1" ht="12" customHeight="1" x14ac:dyDescent="0.2">
      <c r="A115" s="45" t="s">
        <v>28</v>
      </c>
      <c r="B115" s="54" t="s">
        <v>54</v>
      </c>
      <c r="C115" s="46">
        <v>508</v>
      </c>
      <c r="D115" s="47">
        <v>1</v>
      </c>
      <c r="E115" s="47">
        <v>8107.5922636799996</v>
      </c>
      <c r="F115" s="48">
        <f t="shared" si="3"/>
        <v>97291.107164159999</v>
      </c>
      <c r="G115" s="49">
        <v>7939.7636049838075</v>
      </c>
      <c r="H115" s="49">
        <v>1746.4286461439999</v>
      </c>
      <c r="I115" s="47">
        <v>17464.286461439999</v>
      </c>
      <c r="J115" s="50"/>
      <c r="K115" s="50"/>
      <c r="L115" s="49">
        <v>36743.121408528146</v>
      </c>
      <c r="M115" s="48">
        <f t="shared" si="2"/>
        <v>161184.70728525595</v>
      </c>
    </row>
    <row r="116" spans="1:13" s="21" customFormat="1" ht="12" customHeight="1" x14ac:dyDescent="0.2">
      <c r="A116" s="45" t="s">
        <v>28</v>
      </c>
      <c r="B116" s="54" t="s">
        <v>54</v>
      </c>
      <c r="C116" s="46">
        <v>508</v>
      </c>
      <c r="D116" s="47">
        <v>1</v>
      </c>
      <c r="E116" s="47">
        <v>9541.0254950399994</v>
      </c>
      <c r="F116" s="48">
        <f t="shared" si="3"/>
        <v>114492.30594048</v>
      </c>
      <c r="G116" s="49">
        <v>12327.583845138435</v>
      </c>
      <c r="H116" s="49">
        <v>2065.9600880071112</v>
      </c>
      <c r="I116" s="47">
        <v>20659.600880071113</v>
      </c>
      <c r="J116" s="50"/>
      <c r="K116" s="50"/>
      <c r="L116" s="49">
        <v>42464.267699867523</v>
      </c>
      <c r="M116" s="48">
        <f t="shared" si="2"/>
        <v>192009.71845356419</v>
      </c>
    </row>
    <row r="117" spans="1:13" s="21" customFormat="1" ht="12" customHeight="1" x14ac:dyDescent="0.2">
      <c r="A117" s="45" t="s">
        <v>28</v>
      </c>
      <c r="B117" s="54" t="s">
        <v>54</v>
      </c>
      <c r="C117" s="46">
        <v>508</v>
      </c>
      <c r="D117" s="47">
        <v>1</v>
      </c>
      <c r="E117" s="47">
        <v>9740.5763686400005</v>
      </c>
      <c r="F117" s="48">
        <f t="shared" si="3"/>
        <v>116886.91642368</v>
      </c>
      <c r="G117" s="49">
        <v>15674.08426481664</v>
      </c>
      <c r="H117" s="49">
        <v>2134.2707332266668</v>
      </c>
      <c r="I117" s="47">
        <v>21342.707332266666</v>
      </c>
      <c r="J117" s="50"/>
      <c r="K117" s="50"/>
      <c r="L117" s="49">
        <v>43168.261814794612</v>
      </c>
      <c r="M117" s="48">
        <f t="shared" si="2"/>
        <v>199206.24056878459</v>
      </c>
    </row>
    <row r="118" spans="1:13" s="21" customFormat="1" ht="12" customHeight="1" x14ac:dyDescent="0.2">
      <c r="A118" s="45" t="s">
        <v>28</v>
      </c>
      <c r="B118" s="54" t="s">
        <v>54</v>
      </c>
      <c r="C118" s="46">
        <v>508</v>
      </c>
      <c r="D118" s="47">
        <v>1</v>
      </c>
      <c r="E118" s="47">
        <v>11753.97909504</v>
      </c>
      <c r="F118" s="48">
        <f t="shared" si="3"/>
        <v>141047.74914048001</v>
      </c>
      <c r="G118" s="49">
        <v>11006.313768013828</v>
      </c>
      <c r="H118" s="49">
        <v>2420.9463416320004</v>
      </c>
      <c r="I118" s="47">
        <v>24209.463416320006</v>
      </c>
      <c r="J118" s="50"/>
      <c r="K118" s="50"/>
      <c r="L118" s="49">
        <v>46200.560141362454</v>
      </c>
      <c r="M118" s="48">
        <f t="shared" si="2"/>
        <v>224885.03280780828</v>
      </c>
    </row>
    <row r="119" spans="1:13" s="21" customFormat="1" ht="12" customHeight="1" x14ac:dyDescent="0.2">
      <c r="A119" s="45" t="s">
        <v>55</v>
      </c>
      <c r="B119" s="54" t="s">
        <v>54</v>
      </c>
      <c r="C119" s="46">
        <v>508</v>
      </c>
      <c r="D119" s="47">
        <v>1</v>
      </c>
      <c r="E119" s="47">
        <v>30252.542361600001</v>
      </c>
      <c r="F119" s="48">
        <f t="shared" si="3"/>
        <v>363030.50833919999</v>
      </c>
      <c r="G119" s="49">
        <v>0</v>
      </c>
      <c r="H119" s="49">
        <v>5082.9970602666672</v>
      </c>
      <c r="I119" s="47">
        <v>50829.970602666675</v>
      </c>
      <c r="J119" s="50"/>
      <c r="K119" s="50"/>
      <c r="L119" s="49">
        <v>35660.586160626415</v>
      </c>
      <c r="M119" s="48">
        <f t="shared" si="2"/>
        <v>454604.06216275977</v>
      </c>
    </row>
    <row r="120" spans="1:13" s="21" customFormat="1" ht="12" customHeight="1" x14ac:dyDescent="0.2">
      <c r="A120" s="45" t="s">
        <v>49</v>
      </c>
      <c r="B120" s="54" t="s">
        <v>54</v>
      </c>
      <c r="C120" s="46">
        <v>508</v>
      </c>
      <c r="D120" s="47">
        <v>1</v>
      </c>
      <c r="E120" s="47">
        <v>7688.6929100799998</v>
      </c>
      <c r="F120" s="48">
        <f t="shared" si="3"/>
        <v>92264.314920959994</v>
      </c>
      <c r="G120" s="49">
        <v>10362.629439012864</v>
      </c>
      <c r="H120" s="49">
        <v>1736.6565173475556</v>
      </c>
      <c r="I120" s="47">
        <v>17366.565173475556</v>
      </c>
      <c r="J120" s="50"/>
      <c r="K120" s="50"/>
      <c r="L120" s="49">
        <v>39051.626029350205</v>
      </c>
      <c r="M120" s="48">
        <f t="shared" si="2"/>
        <v>160781.79208014617</v>
      </c>
    </row>
    <row r="121" spans="1:13" s="21" customFormat="1" ht="12" customHeight="1" x14ac:dyDescent="0.2">
      <c r="A121" s="45" t="s">
        <v>28</v>
      </c>
      <c r="B121" s="54" t="s">
        <v>56</v>
      </c>
      <c r="C121" s="46">
        <v>508</v>
      </c>
      <c r="D121" s="47">
        <v>1</v>
      </c>
      <c r="E121" s="47">
        <v>6392.3433932799999</v>
      </c>
      <c r="F121" s="48">
        <f t="shared" si="3"/>
        <v>76708.120719359998</v>
      </c>
      <c r="G121" s="49">
        <v>0</v>
      </c>
      <c r="H121" s="49">
        <v>1412.0572322133335</v>
      </c>
      <c r="I121" s="47">
        <v>14120.572322133336</v>
      </c>
      <c r="J121" s="50"/>
      <c r="K121" s="50"/>
      <c r="L121" s="49">
        <v>35462.324953399715</v>
      </c>
      <c r="M121" s="48">
        <f t="shared" si="2"/>
        <v>127703.07522710638</v>
      </c>
    </row>
    <row r="122" spans="1:13" s="21" customFormat="1" ht="12" customHeight="1" x14ac:dyDescent="0.2">
      <c r="A122" s="45" t="s">
        <v>28</v>
      </c>
      <c r="B122" s="54" t="s">
        <v>56</v>
      </c>
      <c r="C122" s="46">
        <v>508</v>
      </c>
      <c r="D122" s="47">
        <v>1</v>
      </c>
      <c r="E122" s="47">
        <v>7375.9582208000002</v>
      </c>
      <c r="F122" s="48">
        <f t="shared" si="3"/>
        <v>88511.498649600006</v>
      </c>
      <c r="G122" s="49">
        <v>0</v>
      </c>
      <c r="H122" s="49">
        <v>1575.9930368</v>
      </c>
      <c r="I122" s="47">
        <v>15759.930367999999</v>
      </c>
      <c r="J122" s="50"/>
      <c r="K122" s="50"/>
      <c r="L122" s="49">
        <v>37696.609742745604</v>
      </c>
      <c r="M122" s="48">
        <f t="shared" si="2"/>
        <v>143544.03179714561</v>
      </c>
    </row>
    <row r="123" spans="1:13" s="21" customFormat="1" ht="12" customHeight="1" x14ac:dyDescent="0.2">
      <c r="A123" s="45" t="s">
        <v>28</v>
      </c>
      <c r="B123" s="54" t="s">
        <v>56</v>
      </c>
      <c r="C123" s="46">
        <v>508</v>
      </c>
      <c r="D123" s="47">
        <v>1</v>
      </c>
      <c r="E123" s="47">
        <v>7437.0158387199999</v>
      </c>
      <c r="F123" s="48">
        <f t="shared" si="3"/>
        <v>89244.190064640003</v>
      </c>
      <c r="G123" s="49">
        <v>7571.7378012856316</v>
      </c>
      <c r="H123" s="49">
        <v>1665.4777717759998</v>
      </c>
      <c r="I123" s="47">
        <v>16654.77771776</v>
      </c>
      <c r="J123" s="50"/>
      <c r="K123" s="50"/>
      <c r="L123" s="49">
        <v>38424.543160837209</v>
      </c>
      <c r="M123" s="48">
        <f t="shared" si="2"/>
        <v>153560.72651629883</v>
      </c>
    </row>
    <row r="124" spans="1:13" s="21" customFormat="1" ht="12" customHeight="1" x14ac:dyDescent="0.2">
      <c r="A124" s="45" t="s">
        <v>28</v>
      </c>
      <c r="B124" s="54" t="s">
        <v>56</v>
      </c>
      <c r="C124" s="46">
        <v>508</v>
      </c>
      <c r="D124" s="47">
        <v>1</v>
      </c>
      <c r="E124" s="47">
        <v>8034.9788313600002</v>
      </c>
      <c r="F124" s="48">
        <f t="shared" si="3"/>
        <v>96419.745976320002</v>
      </c>
      <c r="G124" s="49">
        <v>5276.726212153344</v>
      </c>
      <c r="H124" s="49">
        <v>1713.366354289778</v>
      </c>
      <c r="I124" s="47">
        <v>17133.663542897779</v>
      </c>
      <c r="J124" s="50"/>
      <c r="K124" s="50"/>
      <c r="L124" s="49">
        <v>36949.769758707916</v>
      </c>
      <c r="M124" s="48">
        <f t="shared" si="2"/>
        <v>157493.27184436884</v>
      </c>
    </row>
    <row r="125" spans="1:13" s="21" customFormat="1" ht="12" customHeight="1" x14ac:dyDescent="0.2">
      <c r="A125" s="45" t="s">
        <v>28</v>
      </c>
      <c r="B125" s="54" t="s">
        <v>56</v>
      </c>
      <c r="C125" s="46">
        <v>508</v>
      </c>
      <c r="D125" s="47">
        <v>1</v>
      </c>
      <c r="E125" s="47">
        <v>8770.1339892940796</v>
      </c>
      <c r="F125" s="48">
        <f t="shared" si="3"/>
        <v>105241.60787152895</v>
      </c>
      <c r="G125" s="49">
        <v>0</v>
      </c>
      <c r="H125" s="49">
        <v>1791.0223315490136</v>
      </c>
      <c r="I125" s="47">
        <v>17910.223315490137</v>
      </c>
      <c r="J125" s="50"/>
      <c r="K125" s="50"/>
      <c r="L125" s="49">
        <v>38615.974233434921</v>
      </c>
      <c r="M125" s="48">
        <f t="shared" si="2"/>
        <v>163558.82775200301</v>
      </c>
    </row>
    <row r="126" spans="1:13" s="21" customFormat="1" ht="12" customHeight="1" x14ac:dyDescent="0.2">
      <c r="A126" s="45" t="s">
        <v>28</v>
      </c>
      <c r="B126" s="54" t="s">
        <v>56</v>
      </c>
      <c r="C126" s="46">
        <v>508</v>
      </c>
      <c r="D126" s="47">
        <v>1</v>
      </c>
      <c r="E126" s="47">
        <v>9378.7899944960009</v>
      </c>
      <c r="F126" s="48">
        <f t="shared" si="3"/>
        <v>112545.47993395201</v>
      </c>
      <c r="G126" s="49">
        <v>9116.6133196210176</v>
      </c>
      <c r="H126" s="49">
        <v>2005.2882490368002</v>
      </c>
      <c r="I126" s="47">
        <v>20052.882490368</v>
      </c>
      <c r="J126" s="50"/>
      <c r="K126" s="50"/>
      <c r="L126" s="49">
        <v>41883.869284384069</v>
      </c>
      <c r="M126" s="48">
        <f t="shared" si="2"/>
        <v>185604.13327736189</v>
      </c>
    </row>
    <row r="127" spans="1:13" s="21" customFormat="1" ht="12" customHeight="1" x14ac:dyDescent="0.2">
      <c r="A127" s="45" t="s">
        <v>29</v>
      </c>
      <c r="B127" s="54" t="s">
        <v>56</v>
      </c>
      <c r="C127" s="46">
        <v>508</v>
      </c>
      <c r="D127" s="47">
        <v>1</v>
      </c>
      <c r="E127" s="47">
        <v>8067.4571161599997</v>
      </c>
      <c r="F127" s="48">
        <f t="shared" si="3"/>
        <v>96809.485393919997</v>
      </c>
      <c r="G127" s="49">
        <v>8073.3168816168964</v>
      </c>
      <c r="H127" s="49">
        <v>1775.8049953279999</v>
      </c>
      <c r="I127" s="47">
        <v>17758.049953279999</v>
      </c>
      <c r="J127" s="50"/>
      <c r="K127" s="50"/>
      <c r="L127" s="49">
        <v>39456.603117204861</v>
      </c>
      <c r="M127" s="48">
        <f t="shared" si="2"/>
        <v>163873.26034134976</v>
      </c>
    </row>
    <row r="128" spans="1:13" s="21" customFormat="1" ht="12" customHeight="1" x14ac:dyDescent="0.2">
      <c r="A128" s="45" t="s">
        <v>29</v>
      </c>
      <c r="B128" s="54" t="s">
        <v>56</v>
      </c>
      <c r="C128" s="46">
        <v>508</v>
      </c>
      <c r="D128" s="47">
        <v>1</v>
      </c>
      <c r="E128" s="47">
        <v>9315.7965721599994</v>
      </c>
      <c r="F128" s="48">
        <f t="shared" si="3"/>
        <v>111789.55886592</v>
      </c>
      <c r="G128" s="49">
        <v>12088.661003747326</v>
      </c>
      <c r="H128" s="49">
        <v>2025.9193906062219</v>
      </c>
      <c r="I128" s="47">
        <v>20259.193906062221</v>
      </c>
      <c r="J128" s="50"/>
      <c r="K128" s="50"/>
      <c r="L128" s="49">
        <v>42031.776515438265</v>
      </c>
      <c r="M128" s="48">
        <f t="shared" si="2"/>
        <v>188195.10968177405</v>
      </c>
    </row>
    <row r="129" spans="1:13" s="21" customFormat="1" ht="12" customHeight="1" x14ac:dyDescent="0.2">
      <c r="A129" s="45" t="s">
        <v>29</v>
      </c>
      <c r="B129" s="54" t="s">
        <v>56</v>
      </c>
      <c r="C129" s="46">
        <v>508</v>
      </c>
      <c r="D129" s="47">
        <v>1</v>
      </c>
      <c r="E129" s="47">
        <v>10151.58436864</v>
      </c>
      <c r="F129" s="48">
        <f t="shared" si="3"/>
        <v>121819.01242368</v>
      </c>
      <c r="G129" s="49">
        <v>19462.897047379971</v>
      </c>
      <c r="H129" s="49">
        <v>2242.4571342506665</v>
      </c>
      <c r="I129" s="47">
        <v>22424.571342506668</v>
      </c>
      <c r="J129" s="50"/>
      <c r="K129" s="50"/>
      <c r="L129" s="49">
        <v>44635.652403421685</v>
      </c>
      <c r="M129" s="48">
        <f t="shared" si="2"/>
        <v>210584.59035123902</v>
      </c>
    </row>
    <row r="130" spans="1:13" s="21" customFormat="1" ht="12" customHeight="1" x14ac:dyDescent="0.2">
      <c r="A130" s="45" t="s">
        <v>29</v>
      </c>
      <c r="B130" s="54" t="s">
        <v>56</v>
      </c>
      <c r="C130" s="46">
        <v>508</v>
      </c>
      <c r="D130" s="47">
        <v>1</v>
      </c>
      <c r="E130" s="47">
        <v>10555.13711616</v>
      </c>
      <c r="F130" s="48">
        <f t="shared" si="3"/>
        <v>126661.64539392</v>
      </c>
      <c r="G130" s="49">
        <v>16754.19181602816</v>
      </c>
      <c r="H130" s="49">
        <v>2281.3442015288892</v>
      </c>
      <c r="I130" s="47">
        <v>22813.442015288892</v>
      </c>
      <c r="J130" s="50"/>
      <c r="K130" s="50"/>
      <c r="L130" s="49">
        <v>44991.560935384667</v>
      </c>
      <c r="M130" s="48">
        <f t="shared" si="2"/>
        <v>213502.18436215061</v>
      </c>
    </row>
    <row r="131" spans="1:13" s="21" customFormat="1" ht="12" customHeight="1" x14ac:dyDescent="0.2">
      <c r="A131" s="45" t="s">
        <v>29</v>
      </c>
      <c r="B131" s="54" t="s">
        <v>56</v>
      </c>
      <c r="C131" s="46">
        <v>508</v>
      </c>
      <c r="D131" s="47">
        <v>1</v>
      </c>
      <c r="E131" s="47">
        <v>11534.417756160001</v>
      </c>
      <c r="F131" s="48">
        <f t="shared" si="3"/>
        <v>138413.01307392001</v>
      </c>
      <c r="G131" s="49">
        <v>6559.1479778672638</v>
      </c>
      <c r="H131" s="49">
        <v>2129.7719468942223</v>
      </c>
      <c r="I131" s="47">
        <v>21297.719468942221</v>
      </c>
      <c r="J131" s="50"/>
      <c r="K131" s="50"/>
      <c r="L131" s="49">
        <v>28702.896707126969</v>
      </c>
      <c r="M131" s="48">
        <f t="shared" si="2"/>
        <v>197102.54917475066</v>
      </c>
    </row>
    <row r="132" spans="1:13" s="21" customFormat="1" ht="12" customHeight="1" x14ac:dyDescent="0.2">
      <c r="A132" s="45" t="s">
        <v>30</v>
      </c>
      <c r="B132" s="54" t="s">
        <v>56</v>
      </c>
      <c r="C132" s="46">
        <v>508</v>
      </c>
      <c r="D132" s="47">
        <v>1</v>
      </c>
      <c r="E132" s="47">
        <v>6645.3815500800001</v>
      </c>
      <c r="F132" s="48">
        <f t="shared" si="3"/>
        <v>79744.578600959998</v>
      </c>
      <c r="G132" s="49">
        <v>9255.8847483248646</v>
      </c>
      <c r="H132" s="49">
        <v>1551.1789422364445</v>
      </c>
      <c r="I132" s="47">
        <v>15511.789422364443</v>
      </c>
      <c r="J132" s="50"/>
      <c r="K132" s="50"/>
      <c r="L132" s="49">
        <v>36659.824424746002</v>
      </c>
      <c r="M132" s="48">
        <f t="shared" si="2"/>
        <v>142723.25613863175</v>
      </c>
    </row>
    <row r="133" spans="1:13" s="21" customFormat="1" ht="12" customHeight="1" x14ac:dyDescent="0.2">
      <c r="A133" s="45" t="s">
        <v>30</v>
      </c>
      <c r="B133" s="54" t="s">
        <v>56</v>
      </c>
      <c r="C133" s="46">
        <v>508</v>
      </c>
      <c r="D133" s="47">
        <v>1</v>
      </c>
      <c r="E133" s="47">
        <v>7067.3431295999999</v>
      </c>
      <c r="F133" s="48">
        <f t="shared" si="3"/>
        <v>84808.117555200006</v>
      </c>
      <c r="G133" s="49">
        <v>7277.6261939097603</v>
      </c>
      <c r="H133" s="49">
        <v>1600.7850476800002</v>
      </c>
      <c r="I133" s="47">
        <v>16007.850476800002</v>
      </c>
      <c r="J133" s="50"/>
      <c r="K133" s="50"/>
      <c r="L133" s="49">
        <v>37427.355107677831</v>
      </c>
      <c r="M133" s="48">
        <f t="shared" si="2"/>
        <v>147121.7343812676</v>
      </c>
    </row>
    <row r="134" spans="1:13" s="21" customFormat="1" ht="12" customHeight="1" x14ac:dyDescent="0.2">
      <c r="A134" s="45" t="s">
        <v>30</v>
      </c>
      <c r="B134" s="54" t="s">
        <v>56</v>
      </c>
      <c r="C134" s="46">
        <v>508</v>
      </c>
      <c r="D134" s="47">
        <v>1</v>
      </c>
      <c r="E134" s="47">
        <v>7381.6950272000004</v>
      </c>
      <c r="F134" s="48">
        <f t="shared" si="3"/>
        <v>88580.340326400008</v>
      </c>
      <c r="G134" s="49">
        <v>7527.7245636403186</v>
      </c>
      <c r="H134" s="49">
        <v>1655.7966297599999</v>
      </c>
      <c r="I134" s="47">
        <v>16557.966297599996</v>
      </c>
      <c r="J134" s="50"/>
      <c r="K134" s="50"/>
      <c r="L134" s="49">
        <v>38334.325981410395</v>
      </c>
      <c r="M134" s="48">
        <f t="shared" si="2"/>
        <v>152656.15379881073</v>
      </c>
    </row>
    <row r="135" spans="1:13" s="21" customFormat="1" ht="12" customHeight="1" x14ac:dyDescent="0.2">
      <c r="A135" s="45" t="s">
        <v>30</v>
      </c>
      <c r="B135" s="54" t="s">
        <v>56</v>
      </c>
      <c r="C135" s="46">
        <v>508</v>
      </c>
      <c r="D135" s="47">
        <v>3</v>
      </c>
      <c r="E135" s="47">
        <v>7438.9272422399999</v>
      </c>
      <c r="F135" s="48">
        <f t="shared" si="3"/>
        <v>267801.38072064001</v>
      </c>
      <c r="G135" s="49">
        <v>27768.614551062521</v>
      </c>
      <c r="H135" s="49">
        <v>5050.3197312995553</v>
      </c>
      <c r="I135" s="47">
        <v>50503.197312995551</v>
      </c>
      <c r="J135" s="50"/>
      <c r="K135" s="50"/>
      <c r="L135" s="49">
        <v>115705.19813921534</v>
      </c>
      <c r="M135" s="48">
        <f t="shared" si="2"/>
        <v>466828.71045521297</v>
      </c>
    </row>
    <row r="136" spans="1:13" s="21" customFormat="1" ht="12" customHeight="1" x14ac:dyDescent="0.2">
      <c r="A136" s="45" t="s">
        <v>30</v>
      </c>
      <c r="B136" s="54" t="s">
        <v>56</v>
      </c>
      <c r="C136" s="46">
        <v>508</v>
      </c>
      <c r="D136" s="47">
        <v>1</v>
      </c>
      <c r="E136" s="47">
        <v>7619.4705100800002</v>
      </c>
      <c r="F136" s="48">
        <f t="shared" si="3"/>
        <v>91433.646120960009</v>
      </c>
      <c r="G136" s="49">
        <v>10289.198317092865</v>
      </c>
      <c r="H136" s="49">
        <v>1724.3503129031112</v>
      </c>
      <c r="I136" s="47">
        <v>17243.503129031113</v>
      </c>
      <c r="J136" s="50"/>
      <c r="K136" s="50"/>
      <c r="L136" s="49">
        <v>38937.202940425756</v>
      </c>
      <c r="M136" s="48">
        <f t="shared" si="2"/>
        <v>159627.90082041288</v>
      </c>
    </row>
    <row r="137" spans="1:13" s="21" customFormat="1" ht="12" customHeight="1" x14ac:dyDescent="0.2">
      <c r="A137" s="45" t="s">
        <v>30</v>
      </c>
      <c r="B137" s="54" t="s">
        <v>56</v>
      </c>
      <c r="C137" s="46">
        <v>508</v>
      </c>
      <c r="D137" s="47">
        <v>1</v>
      </c>
      <c r="E137" s="47">
        <v>8233.2283238399996</v>
      </c>
      <c r="F137" s="48">
        <f t="shared" si="3"/>
        <v>98798.739886080002</v>
      </c>
      <c r="G137" s="49">
        <v>0</v>
      </c>
      <c r="H137" s="49">
        <v>1718.871387306667</v>
      </c>
      <c r="I137" s="47">
        <v>17188.71387306667</v>
      </c>
      <c r="J137" s="50"/>
      <c r="K137" s="50"/>
      <c r="L137" s="49">
        <v>39089.193358070093</v>
      </c>
      <c r="M137" s="48">
        <f t="shared" si="2"/>
        <v>156795.51850452344</v>
      </c>
    </row>
    <row r="138" spans="1:13" s="21" customFormat="1" ht="12" customHeight="1" x14ac:dyDescent="0.2">
      <c r="A138" s="45" t="s">
        <v>30</v>
      </c>
      <c r="B138" s="54" t="s">
        <v>56</v>
      </c>
      <c r="C138" s="46">
        <v>508</v>
      </c>
      <c r="D138" s="47">
        <v>1</v>
      </c>
      <c r="E138" s="47">
        <v>8459.4254950400009</v>
      </c>
      <c r="F138" s="48">
        <f t="shared" si="3"/>
        <v>101513.10594048002</v>
      </c>
      <c r="G138" s="49">
        <v>11180.222565138434</v>
      </c>
      <c r="H138" s="49">
        <v>1873.6756435626669</v>
      </c>
      <c r="I138" s="47">
        <v>18736.756435626667</v>
      </c>
      <c r="J138" s="50"/>
      <c r="K138" s="50"/>
      <c r="L138" s="49">
        <v>40506.572393589937</v>
      </c>
      <c r="M138" s="48">
        <f t="shared" si="2"/>
        <v>173810.33297839772</v>
      </c>
    </row>
    <row r="139" spans="1:13" s="21" customFormat="1" ht="12" customHeight="1" x14ac:dyDescent="0.2">
      <c r="A139" s="45" t="s">
        <v>30</v>
      </c>
      <c r="B139" s="54" t="s">
        <v>56</v>
      </c>
      <c r="C139" s="46">
        <v>508</v>
      </c>
      <c r="D139" s="47">
        <v>1</v>
      </c>
      <c r="E139" s="47">
        <v>8525.8513100799992</v>
      </c>
      <c r="F139" s="48">
        <f t="shared" si="3"/>
        <v>102310.21572096</v>
      </c>
      <c r="G139" s="49">
        <v>0</v>
      </c>
      <c r="H139" s="49">
        <v>1767.6418850133334</v>
      </c>
      <c r="I139" s="47">
        <v>17676.418850133334</v>
      </c>
      <c r="J139" s="50"/>
      <c r="K139" s="50"/>
      <c r="L139" s="49">
        <v>39674.52153993844</v>
      </c>
      <c r="M139" s="48">
        <f t="shared" ref="M139:M202" si="4">F139+G139+H139+I139+J139+K139+L139</f>
        <v>161428.79799604509</v>
      </c>
    </row>
    <row r="140" spans="1:13" s="21" customFormat="1" ht="12" customHeight="1" x14ac:dyDescent="0.2">
      <c r="A140" s="45" t="s">
        <v>30</v>
      </c>
      <c r="B140" s="54" t="s">
        <v>56</v>
      </c>
      <c r="C140" s="46">
        <v>508</v>
      </c>
      <c r="D140" s="47">
        <v>1</v>
      </c>
      <c r="E140" s="47">
        <v>9216.5454950399999</v>
      </c>
      <c r="F140" s="48">
        <f t="shared" ref="F140:F203" si="5">(D140*E140)*12</f>
        <v>110598.54594047999</v>
      </c>
      <c r="G140" s="49">
        <v>11983.375461138432</v>
      </c>
      <c r="H140" s="49">
        <v>2008.2747546737776</v>
      </c>
      <c r="I140" s="47">
        <v>20082.747546737774</v>
      </c>
      <c r="J140" s="50"/>
      <c r="K140" s="50"/>
      <c r="L140" s="49">
        <v>41841.191685787519</v>
      </c>
      <c r="M140" s="48">
        <f t="shared" si="4"/>
        <v>186514.13538881749</v>
      </c>
    </row>
    <row r="141" spans="1:13" s="21" customFormat="1" ht="12" customHeight="1" x14ac:dyDescent="0.2">
      <c r="A141" s="45" t="s">
        <v>30</v>
      </c>
      <c r="B141" s="54" t="s">
        <v>56</v>
      </c>
      <c r="C141" s="46">
        <v>508</v>
      </c>
      <c r="D141" s="47">
        <v>1</v>
      </c>
      <c r="E141" s="47">
        <v>10106.152842240001</v>
      </c>
      <c r="F141" s="48">
        <f t="shared" si="5"/>
        <v>121273.83410688001</v>
      </c>
      <c r="G141" s="49">
        <v>16158.83866881024</v>
      </c>
      <c r="H141" s="49">
        <v>2200.2775965155561</v>
      </c>
      <c r="I141" s="47">
        <v>22002.775965155557</v>
      </c>
      <c r="J141" s="50"/>
      <c r="K141" s="50"/>
      <c r="L141" s="49">
        <v>44194.305676453085</v>
      </c>
      <c r="M141" s="48">
        <f t="shared" si="4"/>
        <v>205830.03201381443</v>
      </c>
    </row>
    <row r="142" spans="1:13" s="21" customFormat="1" ht="12" customHeight="1" x14ac:dyDescent="0.2">
      <c r="A142" s="45" t="s">
        <v>30</v>
      </c>
      <c r="B142" s="54" t="s">
        <v>56</v>
      </c>
      <c r="C142" s="46">
        <v>508</v>
      </c>
      <c r="D142" s="47">
        <v>1</v>
      </c>
      <c r="E142" s="47">
        <v>10313.82436864</v>
      </c>
      <c r="F142" s="48">
        <f t="shared" si="5"/>
        <v>123765.89242367999</v>
      </c>
      <c r="G142" s="49">
        <v>16434.211112816643</v>
      </c>
      <c r="H142" s="49">
        <v>2237.7738443377784</v>
      </c>
      <c r="I142" s="47">
        <v>22377.738443377784</v>
      </c>
      <c r="J142" s="50"/>
      <c r="K142" s="50"/>
      <c r="L142" s="49">
        <v>44614.227699595351</v>
      </c>
      <c r="M142" s="48">
        <f t="shared" si="4"/>
        <v>209429.84352380756</v>
      </c>
    </row>
    <row r="143" spans="1:13" s="21" customFormat="1" ht="12" customHeight="1" x14ac:dyDescent="0.2">
      <c r="A143" s="45" t="s">
        <v>30</v>
      </c>
      <c r="B143" s="54" t="s">
        <v>56</v>
      </c>
      <c r="C143" s="46">
        <v>508</v>
      </c>
      <c r="D143" s="47">
        <v>1</v>
      </c>
      <c r="E143" s="47">
        <v>11777.774295040001</v>
      </c>
      <c r="F143" s="48">
        <f t="shared" si="5"/>
        <v>141333.29154048002</v>
      </c>
      <c r="G143" s="49">
        <v>14700.326972178431</v>
      </c>
      <c r="H143" s="49">
        <v>2463.6043191182221</v>
      </c>
      <c r="I143" s="47">
        <v>24636.043191182223</v>
      </c>
      <c r="J143" s="50"/>
      <c r="K143" s="50"/>
      <c r="L143" s="49">
        <v>46569.991876945925</v>
      </c>
      <c r="M143" s="48">
        <f t="shared" si="4"/>
        <v>229703.25789990483</v>
      </c>
    </row>
    <row r="144" spans="1:13" s="21" customFormat="1" ht="12" customHeight="1" x14ac:dyDescent="0.2">
      <c r="A144" s="45" t="s">
        <v>35</v>
      </c>
      <c r="B144" s="54" t="s">
        <v>56</v>
      </c>
      <c r="C144" s="46">
        <v>508</v>
      </c>
      <c r="D144" s="47">
        <v>1</v>
      </c>
      <c r="E144" s="47">
        <v>7729.79371008</v>
      </c>
      <c r="F144" s="48">
        <f t="shared" si="5"/>
        <v>92757.524520959996</v>
      </c>
      <c r="G144" s="49">
        <v>7804.6718757396484</v>
      </c>
      <c r="H144" s="49">
        <v>1716.7138992640002</v>
      </c>
      <c r="I144" s="47">
        <v>17167.138992640001</v>
      </c>
      <c r="J144" s="50"/>
      <c r="K144" s="50"/>
      <c r="L144" s="49">
        <v>38902.005313451104</v>
      </c>
      <c r="M144" s="48">
        <f t="shared" si="4"/>
        <v>158348.05460205473</v>
      </c>
    </row>
    <row r="145" spans="1:13" s="21" customFormat="1" ht="12" customHeight="1" x14ac:dyDescent="0.2">
      <c r="A145" s="45" t="s">
        <v>35</v>
      </c>
      <c r="B145" s="54" t="s">
        <v>56</v>
      </c>
      <c r="C145" s="46">
        <v>508</v>
      </c>
      <c r="D145" s="47">
        <v>1</v>
      </c>
      <c r="E145" s="47">
        <v>7875.8979686399998</v>
      </c>
      <c r="F145" s="48">
        <f t="shared" si="5"/>
        <v>94510.775623680005</v>
      </c>
      <c r="G145" s="49">
        <v>13201.520706416642</v>
      </c>
      <c r="H145" s="49">
        <v>1797.5926887822225</v>
      </c>
      <c r="I145" s="47">
        <v>17975.926887822225</v>
      </c>
      <c r="J145" s="50"/>
      <c r="K145" s="50"/>
      <c r="L145" s="49">
        <v>39581.871523764203</v>
      </c>
      <c r="M145" s="48">
        <f t="shared" si="4"/>
        <v>167067.6874304653</v>
      </c>
    </row>
    <row r="146" spans="1:13" s="21" customFormat="1" ht="12" customHeight="1" x14ac:dyDescent="0.2">
      <c r="A146" s="45" t="s">
        <v>43</v>
      </c>
      <c r="B146" s="54" t="s">
        <v>56</v>
      </c>
      <c r="C146" s="46">
        <v>508</v>
      </c>
      <c r="D146" s="47">
        <v>1</v>
      </c>
      <c r="E146" s="47">
        <v>28837.619200000001</v>
      </c>
      <c r="F146" s="48">
        <f t="shared" si="5"/>
        <v>346051.43040000001</v>
      </c>
      <c r="G146" s="49">
        <v>38564.136499199994</v>
      </c>
      <c r="H146" s="49">
        <v>5251.1079111111103</v>
      </c>
      <c r="I146" s="47">
        <v>52511.079111111096</v>
      </c>
      <c r="J146" s="50"/>
      <c r="K146" s="50"/>
      <c r="L146" s="49">
        <v>35711.884533562086</v>
      </c>
      <c r="M146" s="48">
        <f t="shared" si="4"/>
        <v>478089.63845498429</v>
      </c>
    </row>
    <row r="147" spans="1:13" s="21" customFormat="1" ht="12" customHeight="1" x14ac:dyDescent="0.2">
      <c r="A147" s="45" t="s">
        <v>57</v>
      </c>
      <c r="B147" s="54" t="s">
        <v>56</v>
      </c>
      <c r="C147" s="46">
        <v>508</v>
      </c>
      <c r="D147" s="47">
        <v>1</v>
      </c>
      <c r="E147" s="47">
        <v>8159.2728422399996</v>
      </c>
      <c r="F147" s="48">
        <f t="shared" si="5"/>
        <v>97911.274106879995</v>
      </c>
      <c r="G147" s="49">
        <v>13577.275788810239</v>
      </c>
      <c r="H147" s="49">
        <v>1848.7575965155556</v>
      </c>
      <c r="I147" s="47">
        <v>18487.575965155556</v>
      </c>
      <c r="J147" s="50"/>
      <c r="K147" s="50"/>
      <c r="L147" s="49">
        <v>40087.344690015983</v>
      </c>
      <c r="M147" s="48">
        <f t="shared" si="4"/>
        <v>171912.22814737732</v>
      </c>
    </row>
    <row r="148" spans="1:13" s="21" customFormat="1" ht="12" customHeight="1" x14ac:dyDescent="0.2">
      <c r="A148" s="45" t="s">
        <v>57</v>
      </c>
      <c r="B148" s="54" t="s">
        <v>56</v>
      </c>
      <c r="C148" s="46">
        <v>508</v>
      </c>
      <c r="D148" s="47">
        <v>1</v>
      </c>
      <c r="E148" s="47">
        <v>12655.777372160001</v>
      </c>
      <c r="F148" s="48">
        <f t="shared" si="5"/>
        <v>151869.32846592</v>
      </c>
      <c r="G148" s="49">
        <v>27355.497113677822</v>
      </c>
      <c r="H148" s="49">
        <v>2742.4918998186668</v>
      </c>
      <c r="I148" s="47">
        <v>27424.918998186666</v>
      </c>
      <c r="J148" s="50"/>
      <c r="K148" s="50"/>
      <c r="L148" s="49">
        <v>48985.247569837586</v>
      </c>
      <c r="M148" s="48">
        <f t="shared" si="4"/>
        <v>258377.48404744072</v>
      </c>
    </row>
    <row r="149" spans="1:13" s="21" customFormat="1" ht="12" customHeight="1" x14ac:dyDescent="0.2">
      <c r="A149" s="45" t="s">
        <v>58</v>
      </c>
      <c r="B149" s="54" t="s">
        <v>56</v>
      </c>
      <c r="C149" s="46">
        <v>508</v>
      </c>
      <c r="D149" s="47">
        <v>1</v>
      </c>
      <c r="E149" s="47">
        <v>17614.33882624</v>
      </c>
      <c r="F149" s="48">
        <f t="shared" si="5"/>
        <v>211372.06591488002</v>
      </c>
      <c r="G149" s="49">
        <v>0</v>
      </c>
      <c r="H149" s="49">
        <v>2976.6298043733332</v>
      </c>
      <c r="I149" s="47">
        <v>29766.298043733332</v>
      </c>
      <c r="J149" s="50"/>
      <c r="K149" s="50"/>
      <c r="L149" s="49">
        <v>20050.87330011803</v>
      </c>
      <c r="M149" s="48">
        <f t="shared" si="4"/>
        <v>264165.8670631047</v>
      </c>
    </row>
    <row r="150" spans="1:13" s="21" customFormat="1" ht="12" customHeight="1" x14ac:dyDescent="0.2">
      <c r="A150" s="45" t="s">
        <v>59</v>
      </c>
      <c r="B150" s="54" t="s">
        <v>56</v>
      </c>
      <c r="C150" s="46">
        <v>508</v>
      </c>
      <c r="D150" s="47">
        <v>1</v>
      </c>
      <c r="E150" s="47">
        <v>8873.8807705599993</v>
      </c>
      <c r="F150" s="48">
        <f t="shared" si="5"/>
        <v>106486.56924672</v>
      </c>
      <c r="G150" s="49">
        <v>8714.9075410575388</v>
      </c>
      <c r="H150" s="49">
        <v>1916.9291348480001</v>
      </c>
      <c r="I150" s="47">
        <v>19169.291348480001</v>
      </c>
      <c r="J150" s="50"/>
      <c r="K150" s="50"/>
      <c r="L150" s="49">
        <v>40926.174971942011</v>
      </c>
      <c r="M150" s="48">
        <f t="shared" si="4"/>
        <v>177213.87224304755</v>
      </c>
    </row>
    <row r="151" spans="1:13" s="21" customFormat="1" ht="12" customHeight="1" x14ac:dyDescent="0.2">
      <c r="A151" s="45" t="s">
        <v>59</v>
      </c>
      <c r="B151" s="54" t="s">
        <v>56</v>
      </c>
      <c r="C151" s="46">
        <v>508</v>
      </c>
      <c r="D151" s="47">
        <v>1</v>
      </c>
      <c r="E151" s="47">
        <v>12081.632542720001</v>
      </c>
      <c r="F151" s="48">
        <f t="shared" si="5"/>
        <v>144979.59051264002</v>
      </c>
      <c r="G151" s="49">
        <v>15022.659801317375</v>
      </c>
      <c r="H151" s="49">
        <v>2517.6235631502223</v>
      </c>
      <c r="I151" s="47">
        <v>25176.235631502219</v>
      </c>
      <c r="J151" s="50"/>
      <c r="K151" s="50"/>
      <c r="L151" s="49">
        <v>47037.815816421135</v>
      </c>
      <c r="M151" s="48">
        <f t="shared" si="4"/>
        <v>234733.92532503098</v>
      </c>
    </row>
    <row r="152" spans="1:13" s="21" customFormat="1" ht="12" customHeight="1" x14ac:dyDescent="0.2">
      <c r="A152" s="45" t="s">
        <v>59</v>
      </c>
      <c r="B152" s="54" t="s">
        <v>56</v>
      </c>
      <c r="C152" s="46">
        <v>508</v>
      </c>
      <c r="D152" s="47">
        <v>1</v>
      </c>
      <c r="E152" s="47">
        <v>14033.129210880001</v>
      </c>
      <c r="F152" s="48">
        <f t="shared" si="5"/>
        <v>168397.55053056002</v>
      </c>
      <c r="G152" s="49">
        <v>21366.00933362688</v>
      </c>
      <c r="H152" s="49">
        <v>2909.3149964088893</v>
      </c>
      <c r="I152" s="47">
        <v>29093.149964088894</v>
      </c>
      <c r="J152" s="50"/>
      <c r="K152" s="50"/>
      <c r="L152" s="49">
        <v>50429.988969699814</v>
      </c>
      <c r="M152" s="48">
        <f t="shared" si="4"/>
        <v>272196.01379438449</v>
      </c>
    </row>
    <row r="153" spans="1:13" s="21" customFormat="1" ht="12" customHeight="1" x14ac:dyDescent="0.2">
      <c r="A153" s="45" t="s">
        <v>59</v>
      </c>
      <c r="B153" s="54" t="s">
        <v>56</v>
      </c>
      <c r="C153" s="46">
        <v>508</v>
      </c>
      <c r="D153" s="47">
        <v>1</v>
      </c>
      <c r="E153" s="47">
        <v>14788.375014400001</v>
      </c>
      <c r="F153" s="48">
        <f t="shared" si="5"/>
        <v>177460.50017280001</v>
      </c>
      <c r="G153" s="49">
        <v>13420.479161456642</v>
      </c>
      <c r="H153" s="49">
        <v>2951.9656275200005</v>
      </c>
      <c r="I153" s="47">
        <v>29519.656275200003</v>
      </c>
      <c r="J153" s="50"/>
      <c r="K153" s="50"/>
      <c r="L153" s="49">
        <v>50799.357083324008</v>
      </c>
      <c r="M153" s="48">
        <f t="shared" si="4"/>
        <v>274151.95832030062</v>
      </c>
    </row>
    <row r="154" spans="1:13" s="21" customFormat="1" ht="12" customHeight="1" x14ac:dyDescent="0.2">
      <c r="A154" s="45" t="s">
        <v>32</v>
      </c>
      <c r="B154" s="54" t="s">
        <v>56</v>
      </c>
      <c r="C154" s="46">
        <v>508</v>
      </c>
      <c r="D154" s="47">
        <v>1</v>
      </c>
      <c r="E154" s="47">
        <v>9394.4643686399995</v>
      </c>
      <c r="F154" s="48">
        <f t="shared" si="5"/>
        <v>112733.57242367999</v>
      </c>
      <c r="G154" s="49">
        <v>15215.139752816642</v>
      </c>
      <c r="H154" s="49">
        <v>2071.7782887822223</v>
      </c>
      <c r="I154" s="47">
        <v>20717.782887822224</v>
      </c>
      <c r="J154" s="50"/>
      <c r="K154" s="50"/>
      <c r="L154" s="49">
        <v>42452.073557773627</v>
      </c>
      <c r="M154" s="48">
        <f t="shared" si="4"/>
        <v>193190.34691087471</v>
      </c>
    </row>
    <row r="155" spans="1:13" s="21" customFormat="1" ht="12" customHeight="1" x14ac:dyDescent="0.2">
      <c r="A155" s="45" t="s">
        <v>32</v>
      </c>
      <c r="B155" s="54" t="s">
        <v>56</v>
      </c>
      <c r="C155" s="46">
        <v>508</v>
      </c>
      <c r="D155" s="47">
        <v>1</v>
      </c>
      <c r="E155" s="47">
        <v>9724.9061478399999</v>
      </c>
      <c r="F155" s="48">
        <f t="shared" si="5"/>
        <v>116698.87377408</v>
      </c>
      <c r="G155" s="49">
        <v>9391.9833312215051</v>
      </c>
      <c r="H155" s="49">
        <v>2065.8585758720001</v>
      </c>
      <c r="I155" s="47">
        <v>20658.585758720001</v>
      </c>
      <c r="J155" s="50"/>
      <c r="K155" s="50"/>
      <c r="L155" s="49">
        <v>42570.204431003469</v>
      </c>
      <c r="M155" s="48">
        <f t="shared" si="4"/>
        <v>191385.50587089697</v>
      </c>
    </row>
    <row r="156" spans="1:13" s="21" customFormat="1" ht="12" customHeight="1" x14ac:dyDescent="0.2">
      <c r="A156" s="45" t="s">
        <v>33</v>
      </c>
      <c r="B156" s="54" t="s">
        <v>56</v>
      </c>
      <c r="C156" s="46">
        <v>508</v>
      </c>
      <c r="D156" s="47">
        <v>1</v>
      </c>
      <c r="E156" s="47">
        <v>9559.9794534400007</v>
      </c>
      <c r="F156" s="48">
        <f t="shared" si="5"/>
        <v>114719.75344128002</v>
      </c>
      <c r="G156" s="49">
        <v>6173.8451021045767</v>
      </c>
      <c r="H156" s="49">
        <v>2004.6631280924444</v>
      </c>
      <c r="I156" s="47">
        <v>20046.631280924445</v>
      </c>
      <c r="J156" s="50"/>
      <c r="K156" s="50"/>
      <c r="L156" s="49">
        <v>41954.42269097895</v>
      </c>
      <c r="M156" s="48">
        <f t="shared" si="4"/>
        <v>184899.31564338043</v>
      </c>
    </row>
    <row r="157" spans="1:13" s="21" customFormat="1" ht="12" customHeight="1" x14ac:dyDescent="0.2">
      <c r="A157" s="45" t="s">
        <v>33</v>
      </c>
      <c r="B157" s="54" t="s">
        <v>56</v>
      </c>
      <c r="C157" s="46">
        <v>508</v>
      </c>
      <c r="D157" s="47">
        <v>2</v>
      </c>
      <c r="E157" s="47">
        <v>12400.02829312</v>
      </c>
      <c r="F157" s="48">
        <f t="shared" si="5"/>
        <v>297600.67903488001</v>
      </c>
      <c r="G157" s="49">
        <v>38401.035033354245</v>
      </c>
      <c r="H157" s="49">
        <v>5228.89910584889</v>
      </c>
      <c r="I157" s="47">
        <v>52288.9910584889</v>
      </c>
      <c r="J157" s="50"/>
      <c r="K157" s="50"/>
      <c r="L157" s="49">
        <v>95752.719744365269</v>
      </c>
      <c r="M157" s="48">
        <f t="shared" si="4"/>
        <v>489272.32397693733</v>
      </c>
    </row>
    <row r="158" spans="1:13" s="21" customFormat="1" ht="12" customHeight="1" x14ac:dyDescent="0.2">
      <c r="A158" s="45" t="s">
        <v>33</v>
      </c>
      <c r="B158" s="54" t="s">
        <v>56</v>
      </c>
      <c r="C158" s="46">
        <v>508</v>
      </c>
      <c r="D158" s="47">
        <v>1</v>
      </c>
      <c r="E158" s="47">
        <v>15128.31497216</v>
      </c>
      <c r="F158" s="48">
        <f t="shared" si="5"/>
        <v>181539.77966592001</v>
      </c>
      <c r="G158" s="49">
        <v>18254.580522467324</v>
      </c>
      <c r="H158" s="49">
        <v>3059.2559950506661</v>
      </c>
      <c r="I158" s="47">
        <v>30592.55995050666</v>
      </c>
      <c r="J158" s="50"/>
      <c r="K158" s="50"/>
      <c r="L158" s="49">
        <v>51728.525999057172</v>
      </c>
      <c r="M158" s="48">
        <f t="shared" si="4"/>
        <v>285174.70213300182</v>
      </c>
    </row>
    <row r="159" spans="1:13" s="21" customFormat="1" ht="12" customHeight="1" x14ac:dyDescent="0.2">
      <c r="A159" s="45" t="s">
        <v>33</v>
      </c>
      <c r="B159" s="54" t="s">
        <v>56</v>
      </c>
      <c r="C159" s="46">
        <v>508</v>
      </c>
      <c r="D159" s="47">
        <v>1</v>
      </c>
      <c r="E159" s="47">
        <v>16963.254563840001</v>
      </c>
      <c r="F159" s="48">
        <f t="shared" si="5"/>
        <v>203559.05476607999</v>
      </c>
      <c r="G159" s="49">
        <v>20201.084441321473</v>
      </c>
      <c r="H159" s="49">
        <v>3385.4674780160003</v>
      </c>
      <c r="I159" s="47">
        <v>33854.67478016</v>
      </c>
      <c r="J159" s="50"/>
      <c r="K159" s="50"/>
      <c r="L159" s="49">
        <v>54553.621829211559</v>
      </c>
      <c r="M159" s="48">
        <f t="shared" si="4"/>
        <v>315553.90329478902</v>
      </c>
    </row>
    <row r="160" spans="1:13" s="21" customFormat="1" ht="12" customHeight="1" x14ac:dyDescent="0.2">
      <c r="A160" s="45" t="s">
        <v>28</v>
      </c>
      <c r="B160" s="54" t="s">
        <v>60</v>
      </c>
      <c r="C160" s="46">
        <v>508</v>
      </c>
      <c r="D160" s="47">
        <v>1</v>
      </c>
      <c r="E160" s="47">
        <v>7042.6610176000004</v>
      </c>
      <c r="F160" s="48">
        <f t="shared" si="5"/>
        <v>84511.932211200008</v>
      </c>
      <c r="G160" s="49">
        <v>4838.6594037350405</v>
      </c>
      <c r="H160" s="49">
        <v>1571.1249530311111</v>
      </c>
      <c r="I160" s="47">
        <v>15711.24953031111</v>
      </c>
      <c r="J160" s="50"/>
      <c r="K160" s="50"/>
      <c r="L160" s="49">
        <v>37151.636316114098</v>
      </c>
      <c r="M160" s="48">
        <f t="shared" si="4"/>
        <v>143784.60241439138</v>
      </c>
    </row>
    <row r="161" spans="1:13" s="21" customFormat="1" ht="12" customHeight="1" x14ac:dyDescent="0.2">
      <c r="A161" s="45" t="s">
        <v>61</v>
      </c>
      <c r="B161" s="54" t="s">
        <v>60</v>
      </c>
      <c r="C161" s="46">
        <v>508</v>
      </c>
      <c r="D161" s="47">
        <v>1</v>
      </c>
      <c r="E161" s="47">
        <v>9404.3147161600009</v>
      </c>
      <c r="F161" s="48">
        <f t="shared" si="5"/>
        <v>112851.77659392002</v>
      </c>
      <c r="G161" s="49">
        <v>0</v>
      </c>
      <c r="H161" s="49">
        <v>1914.0524526933332</v>
      </c>
      <c r="I161" s="47">
        <v>19140.524526933332</v>
      </c>
      <c r="J161" s="50"/>
      <c r="K161" s="50"/>
      <c r="L161" s="49">
        <v>41123.879810079394</v>
      </c>
      <c r="M161" s="48">
        <f t="shared" si="4"/>
        <v>175030.2333836261</v>
      </c>
    </row>
    <row r="162" spans="1:13" s="21" customFormat="1" ht="12" customHeight="1" x14ac:dyDescent="0.2">
      <c r="A162" s="45" t="s">
        <v>61</v>
      </c>
      <c r="B162" s="54" t="s">
        <v>60</v>
      </c>
      <c r="C162" s="46">
        <v>508</v>
      </c>
      <c r="D162" s="47">
        <v>3</v>
      </c>
      <c r="E162" s="47">
        <v>9885.7772748799998</v>
      </c>
      <c r="F162" s="48">
        <f t="shared" si="5"/>
        <v>355887.98189568002</v>
      </c>
      <c r="G162" s="49">
        <v>38079.88959957812</v>
      </c>
      <c r="H162" s="49">
        <v>6381.7478799360006</v>
      </c>
      <c r="I162" s="47">
        <v>63817.478799360011</v>
      </c>
      <c r="J162" s="50"/>
      <c r="K162" s="50"/>
      <c r="L162" s="49">
        <v>129824.18169941026</v>
      </c>
      <c r="M162" s="48">
        <f t="shared" si="4"/>
        <v>593991.27987396438</v>
      </c>
    </row>
    <row r="163" spans="1:13" s="21" customFormat="1" ht="12" customHeight="1" x14ac:dyDescent="0.2">
      <c r="A163" s="45" t="s">
        <v>29</v>
      </c>
      <c r="B163" s="54" t="s">
        <v>60</v>
      </c>
      <c r="C163" s="46">
        <v>508</v>
      </c>
      <c r="D163" s="47">
        <v>1</v>
      </c>
      <c r="E163" s="47">
        <v>9207.6365721599996</v>
      </c>
      <c r="F163" s="48">
        <f t="shared" si="5"/>
        <v>110491.63886591999</v>
      </c>
      <c r="G163" s="49">
        <v>0</v>
      </c>
      <c r="H163" s="49">
        <v>1881.2727620266662</v>
      </c>
      <c r="I163" s="47">
        <v>18812.727620266662</v>
      </c>
      <c r="J163" s="50"/>
      <c r="K163" s="50"/>
      <c r="L163" s="49">
        <v>40764.67209262828</v>
      </c>
      <c r="M163" s="48">
        <f t="shared" si="4"/>
        <v>171950.31134084161</v>
      </c>
    </row>
    <row r="164" spans="1:13" s="21" customFormat="1" ht="12" customHeight="1" x14ac:dyDescent="0.2">
      <c r="A164" s="45" t="s">
        <v>42</v>
      </c>
      <c r="B164" s="54" t="s">
        <v>60</v>
      </c>
      <c r="C164" s="46">
        <v>508</v>
      </c>
      <c r="D164" s="47">
        <v>1</v>
      </c>
      <c r="E164" s="47">
        <v>55000</v>
      </c>
      <c r="F164" s="48">
        <f t="shared" si="5"/>
        <v>660000</v>
      </c>
      <c r="G164" s="49">
        <v>0</v>
      </c>
      <c r="H164" s="49">
        <v>9166.6666666666661</v>
      </c>
      <c r="I164" s="47">
        <v>91666.666666666657</v>
      </c>
      <c r="J164" s="50"/>
      <c r="K164" s="50"/>
      <c r="L164" s="49">
        <v>65144.019574561396</v>
      </c>
      <c r="M164" s="48">
        <f t="shared" si="4"/>
        <v>825977.35290789464</v>
      </c>
    </row>
    <row r="165" spans="1:13" s="21" customFormat="1" ht="12" customHeight="1" x14ac:dyDescent="0.2">
      <c r="A165" s="45" t="s">
        <v>62</v>
      </c>
      <c r="B165" s="54" t="s">
        <v>60</v>
      </c>
      <c r="C165" s="46">
        <v>508</v>
      </c>
      <c r="D165" s="47">
        <v>1</v>
      </c>
      <c r="E165" s="47">
        <v>10263.56717568</v>
      </c>
      <c r="F165" s="48">
        <f t="shared" si="5"/>
        <v>123162.80610816</v>
      </c>
      <c r="G165" s="49">
        <v>13094.056059961342</v>
      </c>
      <c r="H165" s="49">
        <v>2194.4119423431111</v>
      </c>
      <c r="I165" s="47">
        <v>21944.119423431111</v>
      </c>
      <c r="J165" s="50"/>
      <c r="K165" s="50"/>
      <c r="L165" s="49">
        <v>44238.699752512897</v>
      </c>
      <c r="M165" s="48">
        <f t="shared" si="4"/>
        <v>204634.09328640846</v>
      </c>
    </row>
    <row r="166" spans="1:13" s="21" customFormat="1" ht="12" customHeight="1" x14ac:dyDescent="0.2">
      <c r="A166" s="45" t="s">
        <v>62</v>
      </c>
      <c r="B166" s="54" t="s">
        <v>60</v>
      </c>
      <c r="C166" s="46">
        <v>508</v>
      </c>
      <c r="D166" s="47">
        <v>1</v>
      </c>
      <c r="E166" s="47">
        <v>11508.180736</v>
      </c>
      <c r="F166" s="48">
        <f t="shared" si="5"/>
        <v>138098.168832</v>
      </c>
      <c r="G166" s="49">
        <v>14414.342124748799</v>
      </c>
      <c r="H166" s="49">
        <v>2415.6765752888891</v>
      </c>
      <c r="I166" s="47">
        <v>24156.765752888889</v>
      </c>
      <c r="J166" s="50"/>
      <c r="K166" s="50"/>
      <c r="L166" s="49">
        <v>46154.922278505874</v>
      </c>
      <c r="M166" s="48">
        <f t="shared" si="4"/>
        <v>225239.87556343243</v>
      </c>
    </row>
    <row r="167" spans="1:13" s="21" customFormat="1" ht="12" customHeight="1" x14ac:dyDescent="0.2">
      <c r="A167" s="45" t="s">
        <v>62</v>
      </c>
      <c r="B167" s="54" t="s">
        <v>60</v>
      </c>
      <c r="C167" s="46">
        <v>508</v>
      </c>
      <c r="D167" s="47">
        <v>1</v>
      </c>
      <c r="E167" s="47">
        <v>12444.17943808</v>
      </c>
      <c r="F167" s="48">
        <f t="shared" si="5"/>
        <v>149330.15325696001</v>
      </c>
      <c r="G167" s="49">
        <v>11555.437160936448</v>
      </c>
      <c r="H167" s="49">
        <v>2541.7314016640003</v>
      </c>
      <c r="I167" s="47">
        <v>25417.314016640001</v>
      </c>
      <c r="J167" s="50"/>
      <c r="K167" s="50"/>
      <c r="L167" s="49">
        <v>47246.597412458774</v>
      </c>
      <c r="M167" s="48">
        <f t="shared" si="4"/>
        <v>236091.23324865923</v>
      </c>
    </row>
    <row r="168" spans="1:13" s="21" customFormat="1" ht="12" customHeight="1" x14ac:dyDescent="0.2">
      <c r="A168" s="45" t="s">
        <v>63</v>
      </c>
      <c r="B168" s="54" t="s">
        <v>60</v>
      </c>
      <c r="C168" s="46">
        <v>508</v>
      </c>
      <c r="D168" s="47">
        <v>1</v>
      </c>
      <c r="E168" s="47">
        <v>9199.8923161599996</v>
      </c>
      <c r="F168" s="48">
        <f t="shared" si="5"/>
        <v>110398.70779392</v>
      </c>
      <c r="G168" s="49">
        <v>8974.2823267368949</v>
      </c>
      <c r="H168" s="49">
        <v>1973.9811553280001</v>
      </c>
      <c r="I168" s="47">
        <v>19739.81155328</v>
      </c>
      <c r="J168" s="50"/>
      <c r="K168" s="50"/>
      <c r="L168" s="49">
        <v>41544.54236990252</v>
      </c>
      <c r="M168" s="48">
        <f t="shared" si="4"/>
        <v>182631.32519916739</v>
      </c>
    </row>
    <row r="169" spans="1:13" s="21" customFormat="1" ht="12" customHeight="1" x14ac:dyDescent="0.2">
      <c r="A169" s="45" t="s">
        <v>63</v>
      </c>
      <c r="B169" s="54" t="s">
        <v>60</v>
      </c>
      <c r="C169" s="46">
        <v>508</v>
      </c>
      <c r="D169" s="47">
        <v>1</v>
      </c>
      <c r="E169" s="47">
        <v>9635.7771161599994</v>
      </c>
      <c r="F169" s="48">
        <f t="shared" si="5"/>
        <v>115629.32539391999</v>
      </c>
      <c r="G169" s="49">
        <v>9321.0722736168937</v>
      </c>
      <c r="H169" s="49">
        <v>2050.2609953279998</v>
      </c>
      <c r="I169" s="47">
        <v>20502.609953279996</v>
      </c>
      <c r="J169" s="50"/>
      <c r="K169" s="50"/>
      <c r="L169" s="49">
        <v>42371.313547869453</v>
      </c>
      <c r="M169" s="48">
        <f t="shared" si="4"/>
        <v>189874.58216401434</v>
      </c>
    </row>
    <row r="170" spans="1:13" s="21" customFormat="1" ht="12" customHeight="1" x14ac:dyDescent="0.2">
      <c r="A170" s="45" t="s">
        <v>32</v>
      </c>
      <c r="B170" s="54" t="s">
        <v>60</v>
      </c>
      <c r="C170" s="46">
        <v>508</v>
      </c>
      <c r="D170" s="47">
        <v>1</v>
      </c>
      <c r="E170" s="47">
        <v>7377.8254950399996</v>
      </c>
      <c r="F170" s="48">
        <f t="shared" si="5"/>
        <v>88533.905940479992</v>
      </c>
      <c r="G170" s="49">
        <v>7524.6459638538236</v>
      </c>
      <c r="H170" s="49">
        <v>1655.1194616320001</v>
      </c>
      <c r="I170" s="47">
        <v>16551.194616320001</v>
      </c>
      <c r="J170" s="50"/>
      <c r="K170" s="50"/>
      <c r="L170" s="49">
        <v>38328.015548363866</v>
      </c>
      <c r="M170" s="48">
        <f t="shared" si="4"/>
        <v>152592.88153064967</v>
      </c>
    </row>
    <row r="171" spans="1:13" s="21" customFormat="1" ht="12" customHeight="1" x14ac:dyDescent="0.2">
      <c r="A171" s="45" t="s">
        <v>32</v>
      </c>
      <c r="B171" s="54" t="s">
        <v>60</v>
      </c>
      <c r="C171" s="46">
        <v>508</v>
      </c>
      <c r="D171" s="47">
        <v>1</v>
      </c>
      <c r="E171" s="47">
        <v>9923.9118950400007</v>
      </c>
      <c r="F171" s="48">
        <f t="shared" si="5"/>
        <v>119086.94274048001</v>
      </c>
      <c r="G171" s="49">
        <v>9550.3123036938232</v>
      </c>
      <c r="H171" s="49">
        <v>2100.6845816320001</v>
      </c>
      <c r="I171" s="47">
        <v>21006.845816320001</v>
      </c>
      <c r="J171" s="50"/>
      <c r="K171" s="50"/>
      <c r="L171" s="49">
        <v>43093.463984434893</v>
      </c>
      <c r="M171" s="48">
        <f t="shared" si="4"/>
        <v>194838.24942656074</v>
      </c>
    </row>
    <row r="172" spans="1:13" s="21" customFormat="1" ht="12" customHeight="1" x14ac:dyDescent="0.2">
      <c r="A172" s="45" t="s">
        <v>43</v>
      </c>
      <c r="B172" s="54" t="s">
        <v>64</v>
      </c>
      <c r="C172" s="46">
        <v>508</v>
      </c>
      <c r="D172" s="47">
        <v>1</v>
      </c>
      <c r="E172" s="47">
        <v>35885.757440000001</v>
      </c>
      <c r="F172" s="48">
        <f t="shared" si="5"/>
        <v>430629.08928000001</v>
      </c>
      <c r="G172" s="49">
        <v>0</v>
      </c>
      <c r="H172" s="49">
        <v>6021.8662399999994</v>
      </c>
      <c r="I172" s="47">
        <v>60218.662399999994</v>
      </c>
      <c r="J172" s="50"/>
      <c r="K172" s="50"/>
      <c r="L172" s="49">
        <v>45283.601928000026</v>
      </c>
      <c r="M172" s="48">
        <f t="shared" si="4"/>
        <v>542153.21984799998</v>
      </c>
    </row>
    <row r="173" spans="1:13" s="21" customFormat="1" ht="12" customHeight="1" x14ac:dyDescent="0.2">
      <c r="A173" s="45" t="s">
        <v>33</v>
      </c>
      <c r="B173" s="54" t="s">
        <v>64</v>
      </c>
      <c r="C173" s="46">
        <v>508</v>
      </c>
      <c r="D173" s="47">
        <v>1</v>
      </c>
      <c r="E173" s="47">
        <v>11670.417274879999</v>
      </c>
      <c r="F173" s="48">
        <f t="shared" si="5"/>
        <v>140045.00729856</v>
      </c>
      <c r="G173" s="49">
        <v>14586.442645192705</v>
      </c>
      <c r="H173" s="49">
        <v>2444.5186266453338</v>
      </c>
      <c r="I173" s="47">
        <v>24445.186266453336</v>
      </c>
      <c r="J173" s="50"/>
      <c r="K173" s="50"/>
      <c r="L173" s="49">
        <v>46404.703672709118</v>
      </c>
      <c r="M173" s="48">
        <f t="shared" si="4"/>
        <v>227925.85850956046</v>
      </c>
    </row>
    <row r="174" spans="1:13" s="21" customFormat="1" ht="12" customHeight="1" x14ac:dyDescent="0.2">
      <c r="A174" s="45" t="s">
        <v>33</v>
      </c>
      <c r="B174" s="54" t="s">
        <v>64</v>
      </c>
      <c r="C174" s="46">
        <v>508</v>
      </c>
      <c r="D174" s="47">
        <v>1</v>
      </c>
      <c r="E174" s="47">
        <v>18202.919587839999</v>
      </c>
      <c r="F174" s="48">
        <f t="shared" si="5"/>
        <v>218435.03505407998</v>
      </c>
      <c r="G174" s="49">
        <v>10758.060549390335</v>
      </c>
      <c r="H174" s="49">
        <v>3493.1694845724446</v>
      </c>
      <c r="I174" s="47">
        <v>34931.694845724443</v>
      </c>
      <c r="J174" s="50"/>
      <c r="K174" s="50"/>
      <c r="L174" s="49">
        <v>55589.120113826546</v>
      </c>
      <c r="M174" s="48">
        <f t="shared" si="4"/>
        <v>323207.08004759374</v>
      </c>
    </row>
    <row r="175" spans="1:13" s="21" customFormat="1" ht="12" customHeight="1" x14ac:dyDescent="0.2">
      <c r="A175" s="45" t="s">
        <v>61</v>
      </c>
      <c r="B175" s="54" t="s">
        <v>65</v>
      </c>
      <c r="C175" s="46">
        <v>508</v>
      </c>
      <c r="D175" s="47">
        <v>1</v>
      </c>
      <c r="E175" s="47">
        <v>9885.7772748799998</v>
      </c>
      <c r="F175" s="48">
        <f t="shared" si="5"/>
        <v>118629.32729856001</v>
      </c>
      <c r="G175" s="49">
        <v>12693.296533192704</v>
      </c>
      <c r="H175" s="49">
        <v>2127.2492933120002</v>
      </c>
      <c r="I175" s="47">
        <v>21272.492933120004</v>
      </c>
      <c r="J175" s="50"/>
      <c r="K175" s="50"/>
      <c r="L175" s="49">
        <v>43274.727233136749</v>
      </c>
      <c r="M175" s="48">
        <f t="shared" si="4"/>
        <v>197997.09329132145</v>
      </c>
    </row>
    <row r="176" spans="1:13" s="21" customFormat="1" ht="12" customHeight="1" x14ac:dyDescent="0.2">
      <c r="A176" s="45" t="s">
        <v>55</v>
      </c>
      <c r="B176" s="54" t="s">
        <v>65</v>
      </c>
      <c r="C176" s="46">
        <v>508</v>
      </c>
      <c r="D176" s="47">
        <v>1</v>
      </c>
      <c r="E176" s="47">
        <v>36400</v>
      </c>
      <c r="F176" s="48">
        <f t="shared" si="5"/>
        <v>436800</v>
      </c>
      <c r="G176" s="49">
        <v>0</v>
      </c>
      <c r="H176" s="49">
        <v>6107.5733333333319</v>
      </c>
      <c r="I176" s="47">
        <v>61075.733333333323</v>
      </c>
      <c r="J176" s="50"/>
      <c r="K176" s="50"/>
      <c r="L176" s="49">
        <v>45900.693000000014</v>
      </c>
      <c r="M176" s="48">
        <f t="shared" si="4"/>
        <v>549883.99966666661</v>
      </c>
    </row>
    <row r="177" spans="1:13" s="21" customFormat="1" ht="12" customHeight="1" x14ac:dyDescent="0.2">
      <c r="A177" s="45" t="s">
        <v>66</v>
      </c>
      <c r="B177" s="54" t="s">
        <v>65</v>
      </c>
      <c r="C177" s="46">
        <v>508</v>
      </c>
      <c r="D177" s="47">
        <v>1</v>
      </c>
      <c r="E177" s="47">
        <v>9180.8855756800003</v>
      </c>
      <c r="F177" s="48">
        <f t="shared" si="5"/>
        <v>110170.62690816</v>
      </c>
      <c r="G177" s="49">
        <v>11945.547418681343</v>
      </c>
      <c r="H177" s="49">
        <v>2001.9352134542223</v>
      </c>
      <c r="I177" s="47">
        <v>20019.352134542223</v>
      </c>
      <c r="J177" s="50"/>
      <c r="K177" s="50"/>
      <c r="L177" s="49">
        <v>41772.716462608143</v>
      </c>
      <c r="M177" s="48">
        <f t="shared" si="4"/>
        <v>185910.17813744594</v>
      </c>
    </row>
    <row r="178" spans="1:13" s="21" customFormat="1" ht="12" customHeight="1" x14ac:dyDescent="0.2">
      <c r="A178" s="45" t="s">
        <v>28</v>
      </c>
      <c r="B178" s="54" t="s">
        <v>67</v>
      </c>
      <c r="C178" s="46">
        <v>508</v>
      </c>
      <c r="D178" s="47">
        <v>1</v>
      </c>
      <c r="E178" s="47">
        <v>8444.1105715199992</v>
      </c>
      <c r="F178" s="48">
        <f t="shared" si="5"/>
        <v>101329.32685823999</v>
      </c>
      <c r="G178" s="49">
        <v>5581.9882471342089</v>
      </c>
      <c r="H178" s="49">
        <v>1812.4857095395557</v>
      </c>
      <c r="I178" s="47">
        <v>18124.857095395557</v>
      </c>
      <c r="J178" s="50"/>
      <c r="K178" s="50"/>
      <c r="L178" s="49">
        <v>39996.43764606621</v>
      </c>
      <c r="M178" s="48">
        <f t="shared" si="4"/>
        <v>166845.09555637554</v>
      </c>
    </row>
    <row r="179" spans="1:13" s="21" customFormat="1" ht="12" customHeight="1" x14ac:dyDescent="0.2">
      <c r="A179" s="45" t="s">
        <v>29</v>
      </c>
      <c r="B179" s="54" t="s">
        <v>67</v>
      </c>
      <c r="C179" s="46">
        <v>508</v>
      </c>
      <c r="D179" s="47">
        <v>1</v>
      </c>
      <c r="E179" s="47">
        <v>11891.96443136</v>
      </c>
      <c r="F179" s="48">
        <f t="shared" si="5"/>
        <v>142703.57317632</v>
      </c>
      <c r="G179" s="49">
        <v>7410.7299343933446</v>
      </c>
      <c r="H179" s="49">
        <v>2406.2827631786668</v>
      </c>
      <c r="I179" s="47">
        <v>24062.827631786666</v>
      </c>
      <c r="J179" s="50"/>
      <c r="K179" s="50"/>
      <c r="L179" s="49">
        <v>46073.568859611471</v>
      </c>
      <c r="M179" s="48">
        <f t="shared" si="4"/>
        <v>222656.98236529014</v>
      </c>
    </row>
    <row r="180" spans="1:13" s="21" customFormat="1" ht="12" customHeight="1" x14ac:dyDescent="0.2">
      <c r="A180" s="45" t="s">
        <v>42</v>
      </c>
      <c r="B180" s="54" t="s">
        <v>67</v>
      </c>
      <c r="C180" s="46">
        <v>508</v>
      </c>
      <c r="D180" s="47">
        <v>1</v>
      </c>
      <c r="E180" s="47">
        <v>40000</v>
      </c>
      <c r="F180" s="48">
        <f t="shared" si="5"/>
        <v>480000</v>
      </c>
      <c r="G180" s="49">
        <v>0</v>
      </c>
      <c r="H180" s="49">
        <v>6707.5733333333319</v>
      </c>
      <c r="I180" s="47">
        <v>67075.733333333323</v>
      </c>
      <c r="J180" s="50"/>
      <c r="K180" s="50"/>
      <c r="L180" s="49">
        <v>50220.693000000043</v>
      </c>
      <c r="M180" s="48">
        <f t="shared" si="4"/>
        <v>604003.99966666673</v>
      </c>
    </row>
    <row r="181" spans="1:13" s="21" customFormat="1" ht="12" customHeight="1" x14ac:dyDescent="0.2">
      <c r="A181" s="45" t="s">
        <v>68</v>
      </c>
      <c r="B181" s="54" t="s">
        <v>67</v>
      </c>
      <c r="C181" s="46">
        <v>508</v>
      </c>
      <c r="D181" s="47">
        <v>1</v>
      </c>
      <c r="E181" s="47">
        <v>27263.444</v>
      </c>
      <c r="F181" s="48">
        <f t="shared" si="5"/>
        <v>327161.32799999998</v>
      </c>
      <c r="G181" s="49">
        <v>0</v>
      </c>
      <c r="H181" s="49">
        <v>4584.8139999999994</v>
      </c>
      <c r="I181" s="47">
        <v>45848.139999999992</v>
      </c>
      <c r="J181" s="50"/>
      <c r="K181" s="50"/>
      <c r="L181" s="49">
        <v>30997.611379199981</v>
      </c>
      <c r="M181" s="48">
        <f t="shared" si="4"/>
        <v>408591.89337920002</v>
      </c>
    </row>
    <row r="182" spans="1:13" s="21" customFormat="1" ht="12" customHeight="1" x14ac:dyDescent="0.2">
      <c r="A182" s="45" t="s">
        <v>32</v>
      </c>
      <c r="B182" s="54" t="s">
        <v>67</v>
      </c>
      <c r="C182" s="46">
        <v>508</v>
      </c>
      <c r="D182" s="47">
        <v>1</v>
      </c>
      <c r="E182" s="47">
        <v>9232.5480000000007</v>
      </c>
      <c r="F182" s="48">
        <f t="shared" si="5"/>
        <v>110790.576</v>
      </c>
      <c r="G182" s="49">
        <v>6000.1754591999998</v>
      </c>
      <c r="H182" s="49">
        <v>1948.2721555555554</v>
      </c>
      <c r="I182" s="47">
        <v>19482.721555555552</v>
      </c>
      <c r="J182" s="50"/>
      <c r="K182" s="50"/>
      <c r="L182" s="49">
        <v>41341.044912674522</v>
      </c>
      <c r="M182" s="48">
        <f t="shared" si="4"/>
        <v>179562.79008298562</v>
      </c>
    </row>
    <row r="183" spans="1:13" s="21" customFormat="1" ht="12" customHeight="1" x14ac:dyDescent="0.2">
      <c r="A183" s="45" t="s">
        <v>33</v>
      </c>
      <c r="B183" s="54" t="s">
        <v>67</v>
      </c>
      <c r="C183" s="46">
        <v>508</v>
      </c>
      <c r="D183" s="47">
        <v>1</v>
      </c>
      <c r="E183" s="47">
        <v>11373.288775679999</v>
      </c>
      <c r="F183" s="48">
        <f t="shared" si="5"/>
        <v>136479.46530816</v>
      </c>
      <c r="G183" s="49">
        <v>10703.436549931006</v>
      </c>
      <c r="H183" s="49">
        <v>2354.3255357440003</v>
      </c>
      <c r="I183" s="47">
        <v>23543.255357440001</v>
      </c>
      <c r="J183" s="50"/>
      <c r="K183" s="50"/>
      <c r="L183" s="49">
        <v>45623.602643714483</v>
      </c>
      <c r="M183" s="48">
        <f t="shared" si="4"/>
        <v>218704.0853949895</v>
      </c>
    </row>
    <row r="184" spans="1:13" s="21" customFormat="1" ht="12" customHeight="1" x14ac:dyDescent="0.2">
      <c r="A184" s="45" t="s">
        <v>33</v>
      </c>
      <c r="B184" s="54" t="s">
        <v>67</v>
      </c>
      <c r="C184" s="46">
        <v>508</v>
      </c>
      <c r="D184" s="47">
        <v>1</v>
      </c>
      <c r="E184" s="47">
        <v>21111.685504000001</v>
      </c>
      <c r="F184" s="48">
        <f t="shared" si="5"/>
        <v>253340.22604800001</v>
      </c>
      <c r="G184" s="49">
        <v>0</v>
      </c>
      <c r="H184" s="49">
        <v>3559.5209173333333</v>
      </c>
      <c r="I184" s="47">
        <v>35595.209173333329</v>
      </c>
      <c r="J184" s="50"/>
      <c r="K184" s="50"/>
      <c r="L184" s="49">
        <v>24545.647068595194</v>
      </c>
      <c r="M184" s="48">
        <f t="shared" si="4"/>
        <v>317040.60320726188</v>
      </c>
    </row>
    <row r="185" spans="1:13" s="21" customFormat="1" ht="12" customHeight="1" x14ac:dyDescent="0.2">
      <c r="A185" s="45" t="s">
        <v>33</v>
      </c>
      <c r="B185" s="54" t="s">
        <v>67</v>
      </c>
      <c r="C185" s="46">
        <v>508</v>
      </c>
      <c r="D185" s="47">
        <v>1</v>
      </c>
      <c r="E185" s="47">
        <v>22260</v>
      </c>
      <c r="F185" s="48">
        <f t="shared" si="5"/>
        <v>267120</v>
      </c>
      <c r="G185" s="49">
        <v>0</v>
      </c>
      <c r="H185" s="49">
        <v>3750.9066666666668</v>
      </c>
      <c r="I185" s="47">
        <v>37509.066666666666</v>
      </c>
      <c r="J185" s="50"/>
      <c r="K185" s="50"/>
      <c r="L185" s="49">
        <v>25749.999311999996</v>
      </c>
      <c r="M185" s="48">
        <f t="shared" si="4"/>
        <v>334129.97264533333</v>
      </c>
    </row>
    <row r="186" spans="1:13" s="21" customFormat="1" ht="12" customHeight="1" x14ac:dyDescent="0.2">
      <c r="A186" s="45" t="s">
        <v>33</v>
      </c>
      <c r="B186" s="54" t="s">
        <v>67</v>
      </c>
      <c r="C186" s="46">
        <v>508</v>
      </c>
      <c r="D186" s="47">
        <v>1</v>
      </c>
      <c r="E186" s="47">
        <v>27263.521792</v>
      </c>
      <c r="F186" s="48">
        <f t="shared" si="5"/>
        <v>327162.26150399999</v>
      </c>
      <c r="G186" s="49">
        <v>0</v>
      </c>
      <c r="H186" s="49">
        <v>4584.8269653333327</v>
      </c>
      <c r="I186" s="47">
        <v>45848.269653333329</v>
      </c>
      <c r="J186" s="50"/>
      <c r="K186" s="50"/>
      <c r="L186" s="49">
        <v>30997.692967449602</v>
      </c>
      <c r="M186" s="48">
        <f t="shared" si="4"/>
        <v>408593.05109011626</v>
      </c>
    </row>
    <row r="187" spans="1:13" s="21" customFormat="1" ht="12" customHeight="1" x14ac:dyDescent="0.2">
      <c r="A187" s="45" t="s">
        <v>25</v>
      </c>
      <c r="B187" s="54" t="s">
        <v>69</v>
      </c>
      <c r="C187" s="46">
        <v>508</v>
      </c>
      <c r="D187" s="47">
        <v>1</v>
      </c>
      <c r="E187" s="47">
        <v>6337.2501504000002</v>
      </c>
      <c r="F187" s="48">
        <f t="shared" si="5"/>
        <v>76047.001804800006</v>
      </c>
      <c r="G187" s="49">
        <v>6696.764219658241</v>
      </c>
      <c r="H187" s="49">
        <v>1473.0187763200001</v>
      </c>
      <c r="I187" s="47">
        <v>14730.187763200001</v>
      </c>
      <c r="J187" s="50"/>
      <c r="K187" s="50"/>
      <c r="L187" s="49">
        <v>35883.66625508626</v>
      </c>
      <c r="M187" s="48">
        <f t="shared" si="4"/>
        <v>134830.63881906451</v>
      </c>
    </row>
    <row r="188" spans="1:13" s="21" customFormat="1" ht="12" customHeight="1" x14ac:dyDescent="0.2">
      <c r="A188" s="45" t="s">
        <v>25</v>
      </c>
      <c r="B188" s="54" t="s">
        <v>69</v>
      </c>
      <c r="C188" s="46">
        <v>508</v>
      </c>
      <c r="D188" s="47">
        <v>1</v>
      </c>
      <c r="E188" s="47">
        <v>10412.82797568</v>
      </c>
      <c r="F188" s="48">
        <f t="shared" si="5"/>
        <v>124953.93570816</v>
      </c>
      <c r="G188" s="49">
        <v>6605.2345503006718</v>
      </c>
      <c r="H188" s="49">
        <v>2144.7363735893332</v>
      </c>
      <c r="I188" s="47">
        <v>21447.36373589333</v>
      </c>
      <c r="J188" s="50"/>
      <c r="K188" s="50"/>
      <c r="L188" s="49">
        <v>43334.253430923178</v>
      </c>
      <c r="M188" s="48">
        <f t="shared" si="4"/>
        <v>198485.52379886655</v>
      </c>
    </row>
    <row r="189" spans="1:13" s="21" customFormat="1" ht="12" customHeight="1" x14ac:dyDescent="0.2">
      <c r="A189" s="45" t="s">
        <v>25</v>
      </c>
      <c r="B189" s="54" t="s">
        <v>69</v>
      </c>
      <c r="C189" s="46">
        <v>508</v>
      </c>
      <c r="D189" s="47">
        <v>1</v>
      </c>
      <c r="E189" s="47">
        <v>10635.955998719999</v>
      </c>
      <c r="F189" s="48">
        <f t="shared" si="5"/>
        <v>127631.47198464</v>
      </c>
      <c r="G189" s="49">
        <v>6656.2845017210875</v>
      </c>
      <c r="H189" s="49">
        <v>2161.312422001778</v>
      </c>
      <c r="I189" s="47">
        <v>21613.124220017777</v>
      </c>
      <c r="J189" s="50"/>
      <c r="K189" s="50"/>
      <c r="L189" s="49">
        <v>41955.247314510438</v>
      </c>
      <c r="M189" s="48">
        <f t="shared" si="4"/>
        <v>200017.44044289109</v>
      </c>
    </row>
    <row r="190" spans="1:13" s="21" customFormat="1" ht="12" customHeight="1" x14ac:dyDescent="0.2">
      <c r="A190" s="45" t="s">
        <v>25</v>
      </c>
      <c r="B190" s="54" t="s">
        <v>69</v>
      </c>
      <c r="C190" s="46">
        <v>508</v>
      </c>
      <c r="D190" s="47">
        <v>1</v>
      </c>
      <c r="E190" s="47">
        <v>11165.939998719999</v>
      </c>
      <c r="F190" s="48">
        <f t="shared" si="5"/>
        <v>133991.27998463999</v>
      </c>
      <c r="G190" s="49">
        <v>0</v>
      </c>
      <c r="H190" s="49">
        <v>2207.6566664533329</v>
      </c>
      <c r="I190" s="47">
        <v>22076.566664533329</v>
      </c>
      <c r="J190" s="50"/>
      <c r="K190" s="50"/>
      <c r="L190" s="49">
        <v>44353.403301619139</v>
      </c>
      <c r="M190" s="48">
        <f t="shared" si="4"/>
        <v>202628.90661724581</v>
      </c>
    </row>
    <row r="191" spans="1:13" s="21" customFormat="1" ht="12" customHeight="1" x14ac:dyDescent="0.2">
      <c r="A191" s="45" t="s">
        <v>25</v>
      </c>
      <c r="B191" s="54" t="s">
        <v>69</v>
      </c>
      <c r="C191" s="46">
        <v>508</v>
      </c>
      <c r="D191" s="47">
        <v>1</v>
      </c>
      <c r="E191" s="47">
        <v>12013.55530752</v>
      </c>
      <c r="F191" s="48">
        <f t="shared" si="5"/>
        <v>144162.66369024001</v>
      </c>
      <c r="G191" s="49">
        <v>7475.2217351086074</v>
      </c>
      <c r="H191" s="49">
        <v>2427.2234140728888</v>
      </c>
      <c r="I191" s="47">
        <v>24272.234140728888</v>
      </c>
      <c r="J191" s="50"/>
      <c r="K191" s="50"/>
      <c r="L191" s="49">
        <v>46254.921597363718</v>
      </c>
      <c r="M191" s="48">
        <f t="shared" si="4"/>
        <v>224592.26457751411</v>
      </c>
    </row>
    <row r="192" spans="1:13" s="21" customFormat="1" ht="12" customHeight="1" x14ac:dyDescent="0.2">
      <c r="A192" s="45" t="s">
        <v>28</v>
      </c>
      <c r="B192" s="54" t="s">
        <v>69</v>
      </c>
      <c r="C192" s="46">
        <v>508</v>
      </c>
      <c r="D192" s="47">
        <v>1</v>
      </c>
      <c r="E192" s="47">
        <v>9106.2222950399992</v>
      </c>
      <c r="F192" s="48">
        <f t="shared" si="5"/>
        <v>109274.66754047999</v>
      </c>
      <c r="G192" s="49">
        <v>11866.344610578433</v>
      </c>
      <c r="H192" s="49">
        <v>1988.6617413404447</v>
      </c>
      <c r="I192" s="47">
        <v>19886.617413404445</v>
      </c>
      <c r="J192" s="50"/>
      <c r="K192" s="50"/>
      <c r="L192" s="49">
        <v>41629.345841000315</v>
      </c>
      <c r="M192" s="48">
        <f t="shared" si="4"/>
        <v>184645.63714680364</v>
      </c>
    </row>
    <row r="193" spans="1:13" s="21" customFormat="1" ht="12" customHeight="1" x14ac:dyDescent="0.2">
      <c r="A193" s="45" t="s">
        <v>28</v>
      </c>
      <c r="B193" s="54" t="s">
        <v>69</v>
      </c>
      <c r="C193" s="46">
        <v>508</v>
      </c>
      <c r="D193" s="47">
        <v>1</v>
      </c>
      <c r="E193" s="47">
        <v>9244.6670950400003</v>
      </c>
      <c r="F193" s="48">
        <f t="shared" si="5"/>
        <v>110936.00514048</v>
      </c>
      <c r="G193" s="49">
        <v>9009.9051408138257</v>
      </c>
      <c r="H193" s="49">
        <v>1981.816741632</v>
      </c>
      <c r="I193" s="47">
        <v>19818.16741632</v>
      </c>
      <c r="J193" s="50"/>
      <c r="K193" s="50"/>
      <c r="L193" s="49">
        <v>41629.469618289768</v>
      </c>
      <c r="M193" s="48">
        <f t="shared" si="4"/>
        <v>183375.3640575356</v>
      </c>
    </row>
    <row r="194" spans="1:13" s="21" customFormat="1" ht="12" customHeight="1" x14ac:dyDescent="0.2">
      <c r="A194" s="45" t="s">
        <v>29</v>
      </c>
      <c r="B194" s="54" t="s">
        <v>69</v>
      </c>
      <c r="C194" s="46">
        <v>508</v>
      </c>
      <c r="D194" s="47">
        <v>1</v>
      </c>
      <c r="E194" s="47">
        <v>10892.897433599999</v>
      </c>
      <c r="F194" s="48">
        <f t="shared" si="5"/>
        <v>130714.76920319999</v>
      </c>
      <c r="G194" s="49">
        <v>0</v>
      </c>
      <c r="H194" s="49">
        <v>2162.1495722666664</v>
      </c>
      <c r="I194" s="47">
        <v>21621.495722666667</v>
      </c>
      <c r="J194" s="50"/>
      <c r="K194" s="50"/>
      <c r="L194" s="49">
        <v>43959.297303692452</v>
      </c>
      <c r="M194" s="48">
        <f t="shared" si="4"/>
        <v>198457.71180182579</v>
      </c>
    </row>
    <row r="195" spans="1:13" s="21" customFormat="1" ht="12" customHeight="1" x14ac:dyDescent="0.2">
      <c r="A195" s="45" t="s">
        <v>30</v>
      </c>
      <c r="B195" s="54" t="s">
        <v>69</v>
      </c>
      <c r="C195" s="46">
        <v>508</v>
      </c>
      <c r="D195" s="47">
        <v>1</v>
      </c>
      <c r="E195" s="47">
        <v>5596.3671296000002</v>
      </c>
      <c r="F195" s="48">
        <f t="shared" si="5"/>
        <v>67156.405555200006</v>
      </c>
      <c r="G195" s="49">
        <v>6107.3176883097603</v>
      </c>
      <c r="H195" s="49">
        <v>1343.3642476800001</v>
      </c>
      <c r="I195" s="47">
        <v>13433.6424768</v>
      </c>
      <c r="J195" s="50"/>
      <c r="K195" s="50"/>
      <c r="L195" s="49">
        <v>34943.655136326866</v>
      </c>
      <c r="M195" s="48">
        <f t="shared" si="4"/>
        <v>122984.38510431664</v>
      </c>
    </row>
    <row r="196" spans="1:13" s="21" customFormat="1" ht="12" customHeight="1" x14ac:dyDescent="0.2">
      <c r="A196" s="45" t="s">
        <v>55</v>
      </c>
      <c r="B196" s="54" t="s">
        <v>69</v>
      </c>
      <c r="C196" s="46">
        <v>508</v>
      </c>
      <c r="D196" s="47">
        <v>1</v>
      </c>
      <c r="E196" s="47">
        <v>23135.59878656</v>
      </c>
      <c r="F196" s="48">
        <f t="shared" si="5"/>
        <v>277627.18543871999</v>
      </c>
      <c r="G196" s="49">
        <v>0</v>
      </c>
      <c r="H196" s="49">
        <v>3896.8397977599998</v>
      </c>
      <c r="I196" s="47">
        <v>38968.397977599998</v>
      </c>
      <c r="J196" s="50"/>
      <c r="K196" s="50"/>
      <c r="L196" s="49">
        <v>26668.327319344135</v>
      </c>
      <c r="M196" s="48">
        <f t="shared" si="4"/>
        <v>347160.75053342414</v>
      </c>
    </row>
    <row r="197" spans="1:13" s="21" customFormat="1" ht="12" customHeight="1" x14ac:dyDescent="0.2">
      <c r="A197" s="45" t="s">
        <v>32</v>
      </c>
      <c r="B197" s="54" t="s">
        <v>69</v>
      </c>
      <c r="C197" s="46">
        <v>508</v>
      </c>
      <c r="D197" s="47">
        <v>1</v>
      </c>
      <c r="E197" s="47">
        <v>8107.5922636799996</v>
      </c>
      <c r="F197" s="48">
        <f t="shared" si="5"/>
        <v>97291.107164159999</v>
      </c>
      <c r="G197" s="49">
        <v>5403.498936655873</v>
      </c>
      <c r="H197" s="49">
        <v>1754.529778744889</v>
      </c>
      <c r="I197" s="47">
        <v>17545.29778744889</v>
      </c>
      <c r="J197" s="50"/>
      <c r="K197" s="50"/>
      <c r="L197" s="49">
        <v>39304.267476451452</v>
      </c>
      <c r="M197" s="48">
        <f t="shared" si="4"/>
        <v>161298.7011434611</v>
      </c>
    </row>
    <row r="198" spans="1:13" s="21" customFormat="1" ht="12" customHeight="1" x14ac:dyDescent="0.2">
      <c r="A198" s="45" t="s">
        <v>32</v>
      </c>
      <c r="B198" s="54" t="s">
        <v>69</v>
      </c>
      <c r="C198" s="46">
        <v>508</v>
      </c>
      <c r="D198" s="47">
        <v>1</v>
      </c>
      <c r="E198" s="47">
        <v>9484.5685708799992</v>
      </c>
      <c r="F198" s="48">
        <f t="shared" si="5"/>
        <v>113814.82285055998</v>
      </c>
      <c r="G198" s="49">
        <v>9200.7707549921288</v>
      </c>
      <c r="H198" s="49">
        <v>2023.7994999040002</v>
      </c>
      <c r="I198" s="47">
        <v>20237.994999040002</v>
      </c>
      <c r="J198" s="50"/>
      <c r="K198" s="50"/>
      <c r="L198" s="49">
        <v>42084.506421078593</v>
      </c>
      <c r="M198" s="48">
        <f t="shared" si="4"/>
        <v>187361.89452557469</v>
      </c>
    </row>
    <row r="199" spans="1:13" s="21" customFormat="1" ht="12" customHeight="1" x14ac:dyDescent="0.2">
      <c r="A199" s="45" t="s">
        <v>32</v>
      </c>
      <c r="B199" s="54" t="s">
        <v>69</v>
      </c>
      <c r="C199" s="46">
        <v>508</v>
      </c>
      <c r="D199" s="47">
        <v>1</v>
      </c>
      <c r="E199" s="47">
        <v>10621.23066368</v>
      </c>
      <c r="F199" s="48">
        <f t="shared" si="5"/>
        <v>127454.76796416001</v>
      </c>
      <c r="G199" s="49">
        <v>6736.7327440158715</v>
      </c>
      <c r="H199" s="49">
        <v>2187.4341698560002</v>
      </c>
      <c r="I199" s="47">
        <v>21874.341698560002</v>
      </c>
      <c r="J199" s="50"/>
      <c r="K199" s="50"/>
      <c r="L199" s="49">
        <v>44178.270009887317</v>
      </c>
      <c r="M199" s="48">
        <f t="shared" si="4"/>
        <v>202431.54658647918</v>
      </c>
    </row>
    <row r="200" spans="1:13" s="21" customFormat="1" ht="12" customHeight="1" x14ac:dyDescent="0.2">
      <c r="A200" s="45" t="s">
        <v>32</v>
      </c>
      <c r="B200" s="54" t="s">
        <v>69</v>
      </c>
      <c r="C200" s="46">
        <v>508</v>
      </c>
      <c r="D200" s="47">
        <v>1</v>
      </c>
      <c r="E200" s="47">
        <v>11523.285063679999</v>
      </c>
      <c r="F200" s="48">
        <f t="shared" si="5"/>
        <v>138279.42076415999</v>
      </c>
      <c r="G200" s="49">
        <v>7215.1823977758704</v>
      </c>
      <c r="H200" s="49">
        <v>2342.7879831893333</v>
      </c>
      <c r="I200" s="47">
        <v>23427.879831893333</v>
      </c>
      <c r="J200" s="50"/>
      <c r="K200" s="50"/>
      <c r="L200" s="49">
        <v>45523.683746574243</v>
      </c>
      <c r="M200" s="48">
        <f t="shared" si="4"/>
        <v>216788.95472359279</v>
      </c>
    </row>
    <row r="201" spans="1:13" s="21" customFormat="1" ht="12" customHeight="1" x14ac:dyDescent="0.2">
      <c r="A201" s="45" t="s">
        <v>32</v>
      </c>
      <c r="B201" s="54" t="s">
        <v>69</v>
      </c>
      <c r="C201" s="46">
        <v>508</v>
      </c>
      <c r="D201" s="47">
        <v>1</v>
      </c>
      <c r="E201" s="47">
        <v>14197.697679360001</v>
      </c>
      <c r="F201" s="48">
        <f t="shared" si="5"/>
        <v>170372.37215231999</v>
      </c>
      <c r="G201" s="49">
        <v>12950.536273698814</v>
      </c>
      <c r="H201" s="49">
        <v>2848.597093888</v>
      </c>
      <c r="I201" s="47">
        <v>28485.97093888</v>
      </c>
      <c r="J201" s="50"/>
      <c r="K201" s="50"/>
      <c r="L201" s="49">
        <v>49904.152504140126</v>
      </c>
      <c r="M201" s="48">
        <f t="shared" si="4"/>
        <v>264561.62896292692</v>
      </c>
    </row>
    <row r="202" spans="1:13" s="21" customFormat="1" ht="12" customHeight="1" x14ac:dyDescent="0.2">
      <c r="A202" s="45" t="s">
        <v>70</v>
      </c>
      <c r="B202" s="54" t="s">
        <v>69</v>
      </c>
      <c r="C202" s="46">
        <v>508</v>
      </c>
      <c r="D202" s="47">
        <v>1</v>
      </c>
      <c r="E202" s="47">
        <v>60000</v>
      </c>
      <c r="F202" s="48">
        <f t="shared" si="5"/>
        <v>720000</v>
      </c>
      <c r="G202" s="49">
        <v>0</v>
      </c>
      <c r="H202" s="49">
        <v>10000</v>
      </c>
      <c r="I202" s="47">
        <v>100000</v>
      </c>
      <c r="J202" s="50"/>
      <c r="K202" s="50"/>
      <c r="L202" s="49">
        <v>0</v>
      </c>
      <c r="M202" s="48">
        <f t="shared" si="4"/>
        <v>830000</v>
      </c>
    </row>
    <row r="203" spans="1:13" s="21" customFormat="1" ht="12" customHeight="1" x14ac:dyDescent="0.2">
      <c r="A203" s="45" t="s">
        <v>33</v>
      </c>
      <c r="B203" s="54" t="s">
        <v>69</v>
      </c>
      <c r="C203" s="46">
        <v>508</v>
      </c>
      <c r="D203" s="47">
        <v>1</v>
      </c>
      <c r="E203" s="47">
        <v>11545.28913408</v>
      </c>
      <c r="F203" s="48">
        <f t="shared" si="5"/>
        <v>138543.46960896</v>
      </c>
      <c r="G203" s="49">
        <v>18067.133391790081</v>
      </c>
      <c r="H203" s="49">
        <v>2460.1216492088888</v>
      </c>
      <c r="I203" s="47">
        <v>24601.21649208889</v>
      </c>
      <c r="J203" s="50"/>
      <c r="K203" s="50"/>
      <c r="L203" s="49">
        <v>46539.83084107672</v>
      </c>
      <c r="M203" s="48">
        <f t="shared" ref="M203:M266" si="6">F203+G203+H203+I203+J203+K203+L203</f>
        <v>230211.77198312461</v>
      </c>
    </row>
    <row r="204" spans="1:13" s="21" customFormat="1" ht="12" customHeight="1" x14ac:dyDescent="0.2">
      <c r="A204" s="45" t="s">
        <v>33</v>
      </c>
      <c r="B204" s="54" t="s">
        <v>69</v>
      </c>
      <c r="C204" s="46">
        <v>508</v>
      </c>
      <c r="D204" s="47">
        <v>1</v>
      </c>
      <c r="E204" s="47">
        <v>12065.66246912</v>
      </c>
      <c r="F204" s="48">
        <f t="shared" ref="F204:F267" si="7">(D204*E204)*12</f>
        <v>144787.94962944</v>
      </c>
      <c r="G204" s="49">
        <v>0</v>
      </c>
      <c r="H204" s="49">
        <v>2357.6104115200001</v>
      </c>
      <c r="I204" s="47">
        <v>23576.104115200003</v>
      </c>
      <c r="J204" s="50"/>
      <c r="K204" s="50"/>
      <c r="L204" s="49">
        <v>45652.050719094877</v>
      </c>
      <c r="M204" s="48">
        <f t="shared" si="6"/>
        <v>216373.71487525487</v>
      </c>
    </row>
    <row r="205" spans="1:13" s="21" customFormat="1" ht="12" customHeight="1" x14ac:dyDescent="0.2">
      <c r="A205" s="45" t="s">
        <v>33</v>
      </c>
      <c r="B205" s="54" t="s">
        <v>69</v>
      </c>
      <c r="C205" s="46">
        <v>508</v>
      </c>
      <c r="D205" s="47">
        <v>1</v>
      </c>
      <c r="E205" s="47">
        <v>14509.43383552</v>
      </c>
      <c r="F205" s="48">
        <f t="shared" si="7"/>
        <v>174113.20602623999</v>
      </c>
      <c r="G205" s="49">
        <v>21997.589265899522</v>
      </c>
      <c r="H205" s="49">
        <v>2995.3144425244445</v>
      </c>
      <c r="I205" s="47">
        <v>29953.144425244442</v>
      </c>
      <c r="J205" s="50"/>
      <c r="K205" s="50"/>
      <c r="L205" s="49">
        <v>51174.771692883289</v>
      </c>
      <c r="M205" s="48">
        <f t="shared" si="6"/>
        <v>280234.02585279173</v>
      </c>
    </row>
    <row r="206" spans="1:13" s="21" customFormat="1" ht="12" customHeight="1" x14ac:dyDescent="0.2">
      <c r="A206" s="45" t="s">
        <v>33</v>
      </c>
      <c r="B206" s="54" t="s">
        <v>69</v>
      </c>
      <c r="C206" s="46">
        <v>508</v>
      </c>
      <c r="D206" s="47">
        <v>1</v>
      </c>
      <c r="E206" s="47">
        <v>16394.015406080001</v>
      </c>
      <c r="F206" s="48">
        <f t="shared" si="7"/>
        <v>196728.18487296003</v>
      </c>
      <c r="G206" s="49">
        <v>9798.6177713848338</v>
      </c>
      <c r="H206" s="49">
        <v>3181.6359866026669</v>
      </c>
      <c r="I206" s="47">
        <v>31816.359866026669</v>
      </c>
      <c r="J206" s="50"/>
      <c r="K206" s="50"/>
      <c r="L206" s="49">
        <v>52788.375887494825</v>
      </c>
      <c r="M206" s="48">
        <f t="shared" si="6"/>
        <v>294313.17438446905</v>
      </c>
    </row>
    <row r="207" spans="1:13" s="21" customFormat="1" ht="12" customHeight="1" x14ac:dyDescent="0.2">
      <c r="A207" s="45" t="s">
        <v>33</v>
      </c>
      <c r="B207" s="54" t="s">
        <v>69</v>
      </c>
      <c r="C207" s="46">
        <v>508</v>
      </c>
      <c r="D207" s="47">
        <v>1</v>
      </c>
      <c r="E207" s="47">
        <v>18102.457984000001</v>
      </c>
      <c r="F207" s="48">
        <f t="shared" si="7"/>
        <v>217229.49580800001</v>
      </c>
      <c r="G207" s="49">
        <v>0</v>
      </c>
      <c r="H207" s="49">
        <v>3363.7429973333333</v>
      </c>
      <c r="I207" s="47">
        <v>33637.429973333332</v>
      </c>
      <c r="J207" s="50"/>
      <c r="K207" s="50"/>
      <c r="L207" s="49">
        <v>44432.963183686916</v>
      </c>
      <c r="M207" s="48">
        <f t="shared" si="6"/>
        <v>298663.63196235354</v>
      </c>
    </row>
    <row r="208" spans="1:13" s="21" customFormat="1" ht="12" customHeight="1" x14ac:dyDescent="0.2">
      <c r="A208" s="45" t="s">
        <v>33</v>
      </c>
      <c r="B208" s="54" t="s">
        <v>69</v>
      </c>
      <c r="C208" s="46">
        <v>508</v>
      </c>
      <c r="D208" s="47">
        <v>1</v>
      </c>
      <c r="E208" s="47">
        <v>24232.2139904</v>
      </c>
      <c r="F208" s="48">
        <f t="shared" si="7"/>
        <v>290786.56788480002</v>
      </c>
      <c r="G208" s="49">
        <v>20933.997450762236</v>
      </c>
      <c r="H208" s="49">
        <v>4604.6374483199988</v>
      </c>
      <c r="I208" s="47">
        <v>46046.374483199994</v>
      </c>
      <c r="J208" s="50"/>
      <c r="K208" s="50"/>
      <c r="L208" s="49">
        <v>66649.902362350796</v>
      </c>
      <c r="M208" s="48">
        <f t="shared" si="6"/>
        <v>429021.47962943307</v>
      </c>
    </row>
    <row r="209" spans="1:13" s="21" customFormat="1" ht="12" customHeight="1" x14ac:dyDescent="0.2">
      <c r="A209" s="45" t="s">
        <v>55</v>
      </c>
      <c r="B209" s="54" t="s">
        <v>71</v>
      </c>
      <c r="C209" s="46">
        <v>508</v>
      </c>
      <c r="D209" s="47">
        <v>1</v>
      </c>
      <c r="E209" s="47">
        <v>28606.156799999899</v>
      </c>
      <c r="F209" s="48">
        <f t="shared" si="7"/>
        <v>343273.8815999988</v>
      </c>
      <c r="G209" s="49">
        <v>0</v>
      </c>
      <c r="H209" s="49">
        <v>4808.5994666666656</v>
      </c>
      <c r="I209" s="47">
        <v>48085.994666666658</v>
      </c>
      <c r="J209" s="50"/>
      <c r="K209" s="50"/>
      <c r="L209" s="49">
        <v>32458.036966202126</v>
      </c>
      <c r="M209" s="48">
        <f t="shared" si="6"/>
        <v>428626.51269953424</v>
      </c>
    </row>
    <row r="210" spans="1:13" s="21" customFormat="1" ht="12" customHeight="1" x14ac:dyDescent="0.2">
      <c r="A210" s="45" t="s">
        <v>32</v>
      </c>
      <c r="B210" s="54" t="s">
        <v>71</v>
      </c>
      <c r="C210" s="46">
        <v>508</v>
      </c>
      <c r="D210" s="47">
        <v>1</v>
      </c>
      <c r="E210" s="47">
        <v>7377.8254950399996</v>
      </c>
      <c r="F210" s="48">
        <f t="shared" si="7"/>
        <v>88533.905940479992</v>
      </c>
      <c r="G210" s="49">
        <v>7524.6459638538236</v>
      </c>
      <c r="H210" s="49">
        <v>1655.1194616320001</v>
      </c>
      <c r="I210" s="47">
        <v>16551.194616320001</v>
      </c>
      <c r="J210" s="50"/>
      <c r="K210" s="50"/>
      <c r="L210" s="49">
        <v>38328.015548363866</v>
      </c>
      <c r="M210" s="48">
        <f t="shared" si="6"/>
        <v>152592.88153064967</v>
      </c>
    </row>
    <row r="211" spans="1:13" s="21" customFormat="1" ht="12" customHeight="1" x14ac:dyDescent="0.2">
      <c r="A211" s="45" t="s">
        <v>28</v>
      </c>
      <c r="B211" s="54" t="s">
        <v>72</v>
      </c>
      <c r="C211" s="46">
        <v>508</v>
      </c>
      <c r="D211" s="47">
        <v>1</v>
      </c>
      <c r="E211" s="47">
        <v>8064.3282636800004</v>
      </c>
      <c r="F211" s="48">
        <f t="shared" si="7"/>
        <v>96771.939164160009</v>
      </c>
      <c r="G211" s="49">
        <v>5380.5517110558721</v>
      </c>
      <c r="H211" s="49">
        <v>1747.0787565226665</v>
      </c>
      <c r="I211" s="47">
        <v>17470.787565226663</v>
      </c>
      <c r="J211" s="50"/>
      <c r="K211" s="50"/>
      <c r="L211" s="49">
        <v>39224.13639534924</v>
      </c>
      <c r="M211" s="48">
        <f t="shared" si="6"/>
        <v>160594.49359231445</v>
      </c>
    </row>
    <row r="212" spans="1:13" s="21" customFormat="1" ht="12" customHeight="1" x14ac:dyDescent="0.2">
      <c r="A212" s="45" t="s">
        <v>29</v>
      </c>
      <c r="B212" s="54" t="s">
        <v>72</v>
      </c>
      <c r="C212" s="46">
        <v>508</v>
      </c>
      <c r="D212" s="47">
        <v>1</v>
      </c>
      <c r="E212" s="47">
        <v>7348.1983078399999</v>
      </c>
      <c r="F212" s="48">
        <f t="shared" si="7"/>
        <v>88178.379694079995</v>
      </c>
      <c r="G212" s="49">
        <v>5000.7163824783365</v>
      </c>
      <c r="H212" s="49">
        <v>1623.7452641280001</v>
      </c>
      <c r="I212" s="47">
        <v>16237.452641280001</v>
      </c>
      <c r="J212" s="50"/>
      <c r="K212" s="50"/>
      <c r="L212" s="49">
        <v>38070.603044562005</v>
      </c>
      <c r="M212" s="48">
        <f t="shared" si="6"/>
        <v>149110.89702652834</v>
      </c>
    </row>
    <row r="213" spans="1:13" s="21" customFormat="1" ht="12" customHeight="1" x14ac:dyDescent="0.2">
      <c r="A213" s="45" t="s">
        <v>73</v>
      </c>
      <c r="B213" s="54" t="s">
        <v>72</v>
      </c>
      <c r="C213" s="46">
        <v>508</v>
      </c>
      <c r="D213" s="47">
        <v>1</v>
      </c>
      <c r="E213" s="47">
        <v>19136.864747520001</v>
      </c>
      <c r="F213" s="48">
        <f t="shared" si="7"/>
        <v>229642.37697024003</v>
      </c>
      <c r="G213" s="49">
        <v>30841.123314253819</v>
      </c>
      <c r="H213" s="49">
        <v>3553.4225370453332</v>
      </c>
      <c r="I213" s="47">
        <v>35534.225370453336</v>
      </c>
      <c r="J213" s="50"/>
      <c r="K213" s="50"/>
      <c r="L213" s="49">
        <v>34354.666276516597</v>
      </c>
      <c r="M213" s="48">
        <f t="shared" si="6"/>
        <v>333925.81446850905</v>
      </c>
    </row>
    <row r="214" spans="1:13" s="21" customFormat="1" ht="12" customHeight="1" x14ac:dyDescent="0.2">
      <c r="A214" s="45" t="s">
        <v>33</v>
      </c>
      <c r="B214" s="54" t="s">
        <v>72</v>
      </c>
      <c r="C214" s="46">
        <v>508</v>
      </c>
      <c r="D214" s="47">
        <v>1</v>
      </c>
      <c r="E214" s="47">
        <v>16849.202872319998</v>
      </c>
      <c r="F214" s="48">
        <f t="shared" si="7"/>
        <v>202190.43446783998</v>
      </c>
      <c r="G214" s="49">
        <v>15060.073805217791</v>
      </c>
      <c r="H214" s="49">
        <v>3312.6105026559999</v>
      </c>
      <c r="I214" s="47">
        <v>33126.105026559999</v>
      </c>
      <c r="J214" s="50"/>
      <c r="K214" s="50"/>
      <c r="L214" s="49">
        <v>53922.657108361833</v>
      </c>
      <c r="M214" s="48">
        <f t="shared" si="6"/>
        <v>307611.88091063558</v>
      </c>
    </row>
    <row r="215" spans="1:13" s="21" customFormat="1" ht="12" customHeight="1" x14ac:dyDescent="0.2">
      <c r="A215" s="45" t="s">
        <v>68</v>
      </c>
      <c r="B215" s="54" t="s">
        <v>74</v>
      </c>
      <c r="C215" s="46">
        <v>508</v>
      </c>
      <c r="D215" s="47">
        <v>2</v>
      </c>
      <c r="E215" s="47">
        <v>21393.883250687999</v>
      </c>
      <c r="F215" s="48">
        <f t="shared" si="7"/>
        <v>513453.19801651197</v>
      </c>
      <c r="G215" s="49">
        <v>0</v>
      </c>
      <c r="H215" s="49">
        <v>7213.1077502293329</v>
      </c>
      <c r="I215" s="47">
        <v>72131.077502293323</v>
      </c>
      <c r="J215" s="50"/>
      <c r="K215" s="50"/>
      <c r="L215" s="49">
        <v>49683.232130643126</v>
      </c>
      <c r="M215" s="48">
        <f t="shared" si="6"/>
        <v>642480.61539967766</v>
      </c>
    </row>
    <row r="216" spans="1:13" s="21" customFormat="1" ht="12" customHeight="1" x14ac:dyDescent="0.2">
      <c r="A216" s="45" t="s">
        <v>25</v>
      </c>
      <c r="B216" s="54" t="s">
        <v>75</v>
      </c>
      <c r="C216" s="46">
        <v>508</v>
      </c>
      <c r="D216" s="47">
        <v>1</v>
      </c>
      <c r="E216" s="47">
        <v>7377.8254950399996</v>
      </c>
      <c r="F216" s="48">
        <f t="shared" si="7"/>
        <v>88533.905940479992</v>
      </c>
      <c r="G216" s="49">
        <v>7524.6459638538236</v>
      </c>
      <c r="H216" s="49">
        <v>1655.1194616320001</v>
      </c>
      <c r="I216" s="47">
        <v>16551.194616320001</v>
      </c>
      <c r="J216" s="50"/>
      <c r="K216" s="50"/>
      <c r="L216" s="49">
        <v>38328.015548363866</v>
      </c>
      <c r="M216" s="48">
        <f t="shared" si="6"/>
        <v>152592.88153064967</v>
      </c>
    </row>
    <row r="217" spans="1:13" s="21" customFormat="1" ht="12" customHeight="1" x14ac:dyDescent="0.2">
      <c r="A217" s="45" t="s">
        <v>25</v>
      </c>
      <c r="B217" s="54" t="s">
        <v>75</v>
      </c>
      <c r="C217" s="46">
        <v>508</v>
      </c>
      <c r="D217" s="47">
        <v>1</v>
      </c>
      <c r="E217" s="47">
        <v>8466.6350079999993</v>
      </c>
      <c r="F217" s="48">
        <f t="shared" si="7"/>
        <v>101599.620096</v>
      </c>
      <c r="G217" s="49">
        <v>8390.9028123647986</v>
      </c>
      <c r="H217" s="49">
        <v>1845.6611264000001</v>
      </c>
      <c r="I217" s="47">
        <v>18456.611263999999</v>
      </c>
      <c r="J217" s="50"/>
      <c r="K217" s="50"/>
      <c r="L217" s="49">
        <v>40286.306209349976</v>
      </c>
      <c r="M217" s="48">
        <f t="shared" si="6"/>
        <v>170579.10150811478</v>
      </c>
    </row>
    <row r="218" spans="1:13" s="21" customFormat="1" ht="12" customHeight="1" x14ac:dyDescent="0.2">
      <c r="A218" s="45" t="s">
        <v>25</v>
      </c>
      <c r="B218" s="54" t="s">
        <v>75</v>
      </c>
      <c r="C218" s="46">
        <v>508</v>
      </c>
      <c r="D218" s="47">
        <v>1</v>
      </c>
      <c r="E218" s="47">
        <v>10144.90959872</v>
      </c>
      <c r="F218" s="48">
        <f t="shared" si="7"/>
        <v>121738.91518464001</v>
      </c>
      <c r="G218" s="49">
        <v>6463.1306431610865</v>
      </c>
      <c r="H218" s="49">
        <v>2098.5948753351108</v>
      </c>
      <c r="I218" s="47">
        <v>20985.948753351109</v>
      </c>
      <c r="J218" s="50"/>
      <c r="K218" s="50"/>
      <c r="L218" s="49">
        <v>42904.344750474716</v>
      </c>
      <c r="M218" s="48">
        <f t="shared" si="6"/>
        <v>194190.934206962</v>
      </c>
    </row>
    <row r="219" spans="1:13" s="21" customFormat="1" ht="12" customHeight="1" x14ac:dyDescent="0.2">
      <c r="A219" s="45" t="s">
        <v>25</v>
      </c>
      <c r="B219" s="54" t="s">
        <v>75</v>
      </c>
      <c r="C219" s="46">
        <v>508</v>
      </c>
      <c r="D219" s="47">
        <v>1</v>
      </c>
      <c r="E219" s="47">
        <v>10837.96772864</v>
      </c>
      <c r="F219" s="48">
        <f t="shared" si="7"/>
        <v>130055.61274368</v>
      </c>
      <c r="G219" s="49">
        <v>0</v>
      </c>
      <c r="H219" s="49">
        <v>2152.9946214399997</v>
      </c>
      <c r="I219" s="47">
        <v>21529.946214399999</v>
      </c>
      <c r="J219" s="50"/>
      <c r="K219" s="50"/>
      <c r="L219" s="49">
        <v>43880.012499949247</v>
      </c>
      <c r="M219" s="48">
        <f t="shared" si="6"/>
        <v>197618.56607946925</v>
      </c>
    </row>
    <row r="220" spans="1:13" s="21" customFormat="1" ht="12" customHeight="1" x14ac:dyDescent="0.2">
      <c r="A220" s="45" t="s">
        <v>25</v>
      </c>
      <c r="B220" s="54" t="s">
        <v>75</v>
      </c>
      <c r="C220" s="46">
        <v>508</v>
      </c>
      <c r="D220" s="47">
        <v>1</v>
      </c>
      <c r="E220" s="47">
        <v>11154.035476479999</v>
      </c>
      <c r="F220" s="48">
        <f t="shared" si="7"/>
        <v>133848.42571775999</v>
      </c>
      <c r="G220" s="49">
        <v>6998.3710087249929</v>
      </c>
      <c r="H220" s="49">
        <v>2272.3887765048889</v>
      </c>
      <c r="I220" s="47">
        <v>22723.88776504889</v>
      </c>
      <c r="J220" s="50"/>
      <c r="K220" s="50"/>
      <c r="L220" s="49">
        <v>44439.764088940829</v>
      </c>
      <c r="M220" s="48">
        <f t="shared" si="6"/>
        <v>210282.83735697961</v>
      </c>
    </row>
    <row r="221" spans="1:13" s="21" customFormat="1" ht="12" customHeight="1" x14ac:dyDescent="0.2">
      <c r="A221" s="45" t="s">
        <v>25</v>
      </c>
      <c r="B221" s="54" t="s">
        <v>75</v>
      </c>
      <c r="C221" s="46">
        <v>508</v>
      </c>
      <c r="D221" s="47">
        <v>1</v>
      </c>
      <c r="E221" s="47">
        <v>11445.826928639999</v>
      </c>
      <c r="F221" s="48">
        <f t="shared" si="7"/>
        <v>137349.92314367997</v>
      </c>
      <c r="G221" s="49">
        <v>14348.197205901313</v>
      </c>
      <c r="H221" s="49">
        <v>2404.5914539804444</v>
      </c>
      <c r="I221" s="47">
        <v>24045.914539804446</v>
      </c>
      <c r="J221" s="50"/>
      <c r="K221" s="50"/>
      <c r="L221" s="49">
        <v>46058.921580735921</v>
      </c>
      <c r="M221" s="48">
        <f t="shared" si="6"/>
        <v>224207.54792410211</v>
      </c>
    </row>
    <row r="222" spans="1:13" s="21" customFormat="1" ht="12" customHeight="1" x14ac:dyDescent="0.2">
      <c r="A222" s="45" t="s">
        <v>25</v>
      </c>
      <c r="B222" s="54" t="s">
        <v>75</v>
      </c>
      <c r="C222" s="46">
        <v>508</v>
      </c>
      <c r="D222" s="47">
        <v>1</v>
      </c>
      <c r="E222" s="47">
        <v>11837.36612864</v>
      </c>
      <c r="F222" s="48">
        <f t="shared" si="7"/>
        <v>142048.39354367999</v>
      </c>
      <c r="G222" s="49">
        <v>18454.427486576642</v>
      </c>
      <c r="H222" s="49">
        <v>2512.8577732266667</v>
      </c>
      <c r="I222" s="47">
        <v>25128.577732266669</v>
      </c>
      <c r="J222" s="50"/>
      <c r="K222" s="50"/>
      <c r="L222" s="49">
        <v>46996.542550630365</v>
      </c>
      <c r="M222" s="48">
        <f t="shared" si="6"/>
        <v>235140.79908638031</v>
      </c>
    </row>
    <row r="223" spans="1:13" s="21" customFormat="1" ht="12" customHeight="1" x14ac:dyDescent="0.2">
      <c r="A223" s="45" t="s">
        <v>25</v>
      </c>
      <c r="B223" s="54" t="s">
        <v>75</v>
      </c>
      <c r="C223" s="46">
        <v>508</v>
      </c>
      <c r="D223" s="47">
        <v>1</v>
      </c>
      <c r="E223" s="47">
        <v>17371.388103680001</v>
      </c>
      <c r="F223" s="48">
        <f t="shared" si="7"/>
        <v>208456.65724416001</v>
      </c>
      <c r="G223" s="49">
        <v>10317.016250191871</v>
      </c>
      <c r="H223" s="49">
        <v>3349.961284522667</v>
      </c>
      <c r="I223" s="47">
        <v>33499.612845226671</v>
      </c>
      <c r="J223" s="50"/>
      <c r="K223" s="50"/>
      <c r="L223" s="49">
        <v>54246.126831577341</v>
      </c>
      <c r="M223" s="48">
        <f t="shared" si="6"/>
        <v>309869.37445567857</v>
      </c>
    </row>
    <row r="224" spans="1:13" s="21" customFormat="1" ht="12" customHeight="1" x14ac:dyDescent="0.2">
      <c r="A224" s="45" t="s">
        <v>25</v>
      </c>
      <c r="B224" s="54" t="s">
        <v>75</v>
      </c>
      <c r="C224" s="46">
        <v>508</v>
      </c>
      <c r="D224" s="47">
        <v>1</v>
      </c>
      <c r="E224" s="47">
        <v>18905.899018240001</v>
      </c>
      <c r="F224" s="48">
        <f t="shared" si="7"/>
        <v>226870.78821888001</v>
      </c>
      <c r="G224" s="49">
        <v>10904.758279274494</v>
      </c>
      <c r="H224" s="49">
        <v>3540.8026086968885</v>
      </c>
      <c r="I224" s="47">
        <v>35408.026086968886</v>
      </c>
      <c r="J224" s="50"/>
      <c r="K224" s="50"/>
      <c r="L224" s="49">
        <v>40626.210259451953</v>
      </c>
      <c r="M224" s="48">
        <f t="shared" si="6"/>
        <v>317350.58545327222</v>
      </c>
    </row>
    <row r="225" spans="1:13" s="21" customFormat="1" ht="12" customHeight="1" x14ac:dyDescent="0.2">
      <c r="A225" s="45" t="s">
        <v>28</v>
      </c>
      <c r="B225" s="54" t="s">
        <v>75</v>
      </c>
      <c r="C225" s="46">
        <v>508</v>
      </c>
      <c r="D225" s="47">
        <v>1</v>
      </c>
      <c r="E225" s="47">
        <v>7376.4306636800002</v>
      </c>
      <c r="F225" s="48">
        <f t="shared" si="7"/>
        <v>88517.167964160006</v>
      </c>
      <c r="G225" s="49">
        <v>5015.6908240158709</v>
      </c>
      <c r="H225" s="49">
        <v>1628.6075031893333</v>
      </c>
      <c r="I225" s="47">
        <v>16286.075031893333</v>
      </c>
      <c r="J225" s="50"/>
      <c r="K225" s="50"/>
      <c r="L225" s="49">
        <v>38116.018239551915</v>
      </c>
      <c r="M225" s="48">
        <f t="shared" si="6"/>
        <v>149563.55956281043</v>
      </c>
    </row>
    <row r="226" spans="1:13" s="21" customFormat="1" ht="12" customHeight="1" x14ac:dyDescent="0.2">
      <c r="A226" s="45" t="s">
        <v>28</v>
      </c>
      <c r="B226" s="54" t="s">
        <v>75</v>
      </c>
      <c r="C226" s="46">
        <v>508</v>
      </c>
      <c r="D226" s="47">
        <v>2</v>
      </c>
      <c r="E226" s="47">
        <v>8107.5922636799996</v>
      </c>
      <c r="F226" s="48">
        <f t="shared" si="7"/>
        <v>194582.21432832</v>
      </c>
      <c r="G226" s="49">
        <v>13508.747341639682</v>
      </c>
      <c r="H226" s="49">
        <v>3537.3584248888892</v>
      </c>
      <c r="I226" s="47">
        <v>35373.584248888888</v>
      </c>
      <c r="J226" s="50"/>
      <c r="K226" s="50"/>
      <c r="L226" s="49">
        <v>78836.103124979592</v>
      </c>
      <c r="M226" s="48">
        <f t="shared" si="6"/>
        <v>325838.00746871706</v>
      </c>
    </row>
    <row r="227" spans="1:13" s="21" customFormat="1" ht="12" customHeight="1" x14ac:dyDescent="0.2">
      <c r="A227" s="45" t="s">
        <v>28</v>
      </c>
      <c r="B227" s="54" t="s">
        <v>75</v>
      </c>
      <c r="C227" s="46">
        <v>508</v>
      </c>
      <c r="D227" s="47">
        <v>1</v>
      </c>
      <c r="E227" s="47">
        <v>9888.7767679999997</v>
      </c>
      <c r="F227" s="48">
        <f t="shared" si="7"/>
        <v>118665.321216</v>
      </c>
      <c r="G227" s="49">
        <v>0</v>
      </c>
      <c r="H227" s="49">
        <v>1689.0361280000004</v>
      </c>
      <c r="I227" s="47">
        <v>16890.361280000005</v>
      </c>
      <c r="J227" s="50"/>
      <c r="K227" s="50"/>
      <c r="L227" s="49">
        <v>17483.781689770138</v>
      </c>
      <c r="M227" s="48">
        <f t="shared" si="6"/>
        <v>154728.50031377014</v>
      </c>
    </row>
    <row r="228" spans="1:13" s="21" customFormat="1" ht="12" customHeight="1" x14ac:dyDescent="0.2">
      <c r="A228" s="45" t="s">
        <v>28</v>
      </c>
      <c r="B228" s="54" t="s">
        <v>75</v>
      </c>
      <c r="C228" s="46">
        <v>508</v>
      </c>
      <c r="D228" s="47">
        <v>1</v>
      </c>
      <c r="E228" s="47">
        <v>10080.430663679999</v>
      </c>
      <c r="F228" s="48">
        <f t="shared" si="7"/>
        <v>120965.16796415999</v>
      </c>
      <c r="G228" s="49">
        <v>6449.8924240158713</v>
      </c>
      <c r="H228" s="49">
        <v>2094.2963920782222</v>
      </c>
      <c r="I228" s="47">
        <v>20942.963920782222</v>
      </c>
      <c r="J228" s="50"/>
      <c r="K228" s="50"/>
      <c r="L228" s="49">
        <v>43234.884938303556</v>
      </c>
      <c r="M228" s="48">
        <f t="shared" si="6"/>
        <v>193687.20563933987</v>
      </c>
    </row>
    <row r="229" spans="1:13" s="21" customFormat="1" ht="12" customHeight="1" x14ac:dyDescent="0.2">
      <c r="A229" s="45" t="s">
        <v>28</v>
      </c>
      <c r="B229" s="54" t="s">
        <v>75</v>
      </c>
      <c r="C229" s="46">
        <v>508</v>
      </c>
      <c r="D229" s="47">
        <v>1</v>
      </c>
      <c r="E229" s="47">
        <v>15107.773224959999</v>
      </c>
      <c r="F229" s="48">
        <f t="shared" si="7"/>
        <v>181293.27869951999</v>
      </c>
      <c r="G229" s="49">
        <v>9116.3949185187848</v>
      </c>
      <c r="H229" s="49">
        <v>2960.1164998542226</v>
      </c>
      <c r="I229" s="47">
        <v>29601.164998542226</v>
      </c>
      <c r="J229" s="50"/>
      <c r="K229" s="50"/>
      <c r="L229" s="49">
        <v>50869.94624601752</v>
      </c>
      <c r="M229" s="48">
        <f t="shared" si="6"/>
        <v>273840.90136245271</v>
      </c>
    </row>
    <row r="230" spans="1:13" s="21" customFormat="1" ht="12" customHeight="1" x14ac:dyDescent="0.2">
      <c r="A230" s="45" t="s">
        <v>42</v>
      </c>
      <c r="B230" s="54" t="s">
        <v>75</v>
      </c>
      <c r="C230" s="46">
        <v>508</v>
      </c>
      <c r="D230" s="47">
        <v>1</v>
      </c>
      <c r="E230" s="47">
        <v>47196.562400000003</v>
      </c>
      <c r="F230" s="48">
        <f t="shared" si="7"/>
        <v>566358.74880000006</v>
      </c>
      <c r="G230" s="49">
        <v>0</v>
      </c>
      <c r="H230" s="49">
        <v>7907.000399999999</v>
      </c>
      <c r="I230" s="47">
        <v>79070.004000000001</v>
      </c>
      <c r="J230" s="50"/>
      <c r="K230" s="50"/>
      <c r="L230" s="49">
        <v>58856.567880000017</v>
      </c>
      <c r="M230" s="48">
        <f t="shared" si="6"/>
        <v>712192.32108000002</v>
      </c>
    </row>
    <row r="231" spans="1:13" s="21" customFormat="1" ht="12" customHeight="1" x14ac:dyDescent="0.2">
      <c r="A231" s="45" t="s">
        <v>68</v>
      </c>
      <c r="B231" s="54" t="s">
        <v>75</v>
      </c>
      <c r="C231" s="46">
        <v>508</v>
      </c>
      <c r="D231" s="47">
        <v>2</v>
      </c>
      <c r="E231" s="47">
        <v>13227.582085120001</v>
      </c>
      <c r="F231" s="48">
        <f t="shared" si="7"/>
        <v>317461.97004288004</v>
      </c>
      <c r="G231" s="49">
        <v>0</v>
      </c>
      <c r="H231" s="49">
        <v>4491.0073617066673</v>
      </c>
      <c r="I231" s="47">
        <v>44910.073617066671</v>
      </c>
      <c r="J231" s="50"/>
      <c r="K231" s="50"/>
      <c r="L231" s="49">
        <v>45332.901114735483</v>
      </c>
      <c r="M231" s="48">
        <f t="shared" si="6"/>
        <v>412195.95213638886</v>
      </c>
    </row>
    <row r="232" spans="1:13" s="21" customFormat="1" ht="12" customHeight="1" x14ac:dyDescent="0.2">
      <c r="A232" s="45" t="s">
        <v>76</v>
      </c>
      <c r="B232" s="54" t="s">
        <v>75</v>
      </c>
      <c r="C232" s="46">
        <v>508</v>
      </c>
      <c r="D232" s="47">
        <v>2</v>
      </c>
      <c r="E232" s="47">
        <v>7621.6337100800001</v>
      </c>
      <c r="F232" s="48">
        <f t="shared" si="7"/>
        <v>182919.20904192</v>
      </c>
      <c r="G232" s="49">
        <v>10291.493039652863</v>
      </c>
      <c r="H232" s="49">
        <v>3341.6738334720008</v>
      </c>
      <c r="I232" s="47">
        <v>33416.738334720008</v>
      </c>
      <c r="J232" s="50"/>
      <c r="K232" s="50"/>
      <c r="L232" s="49">
        <v>77020.914617895105</v>
      </c>
      <c r="M232" s="48">
        <f t="shared" si="6"/>
        <v>306990.02886765997</v>
      </c>
    </row>
    <row r="233" spans="1:13" s="21" customFormat="1" ht="12" customHeight="1" x14ac:dyDescent="0.2">
      <c r="A233" s="45" t="s">
        <v>76</v>
      </c>
      <c r="B233" s="54" t="s">
        <v>75</v>
      </c>
      <c r="C233" s="46">
        <v>508</v>
      </c>
      <c r="D233" s="47">
        <v>1</v>
      </c>
      <c r="E233" s="47">
        <v>9635.0866227200004</v>
      </c>
      <c r="F233" s="48">
        <f t="shared" si="7"/>
        <v>115621.03947264</v>
      </c>
      <c r="G233" s="49">
        <v>6213.6819446906866</v>
      </c>
      <c r="H233" s="49">
        <v>2017.5982516906663</v>
      </c>
      <c r="I233" s="47">
        <v>20175.982516906664</v>
      </c>
      <c r="J233" s="50"/>
      <c r="K233" s="50"/>
      <c r="L233" s="49">
        <v>42095.121051334048</v>
      </c>
      <c r="M233" s="48">
        <f t="shared" si="6"/>
        <v>186123.42323726206</v>
      </c>
    </row>
    <row r="234" spans="1:13" s="21" customFormat="1" ht="12" customHeight="1" x14ac:dyDescent="0.2">
      <c r="A234" s="45" t="s">
        <v>32</v>
      </c>
      <c r="B234" s="54" t="s">
        <v>75</v>
      </c>
      <c r="C234" s="46">
        <v>508</v>
      </c>
      <c r="D234" s="47">
        <v>1</v>
      </c>
      <c r="E234" s="47">
        <v>7377.8254950399996</v>
      </c>
      <c r="F234" s="48">
        <f t="shared" si="7"/>
        <v>88533.905940479992</v>
      </c>
      <c r="G234" s="49">
        <v>7524.6459638538236</v>
      </c>
      <c r="H234" s="49">
        <v>1655.1194616320001</v>
      </c>
      <c r="I234" s="47">
        <v>16551.194616320001</v>
      </c>
      <c r="J234" s="50"/>
      <c r="K234" s="50"/>
      <c r="L234" s="49">
        <v>38328.015548363866</v>
      </c>
      <c r="M234" s="48">
        <f t="shared" si="6"/>
        <v>152592.88153064967</v>
      </c>
    </row>
    <row r="235" spans="1:13" s="21" customFormat="1" ht="12" customHeight="1" x14ac:dyDescent="0.2">
      <c r="A235" s="45" t="s">
        <v>32</v>
      </c>
      <c r="B235" s="54" t="s">
        <v>75</v>
      </c>
      <c r="C235" s="46">
        <v>508</v>
      </c>
      <c r="D235" s="47">
        <v>1</v>
      </c>
      <c r="E235" s="47">
        <v>9099.7326950400002</v>
      </c>
      <c r="F235" s="48">
        <f t="shared" si="7"/>
        <v>109196.79234047999</v>
      </c>
      <c r="G235" s="49">
        <v>14824.325553623039</v>
      </c>
      <c r="H235" s="49">
        <v>2018.5628477155558</v>
      </c>
      <c r="I235" s="47">
        <v>20185.628477155558</v>
      </c>
      <c r="J235" s="50"/>
      <c r="K235" s="50"/>
      <c r="L235" s="49">
        <v>41879.205568675148</v>
      </c>
      <c r="M235" s="48">
        <f t="shared" si="6"/>
        <v>188104.5147876493</v>
      </c>
    </row>
    <row r="236" spans="1:13" s="21" customFormat="1" ht="12" customHeight="1" x14ac:dyDescent="0.2">
      <c r="A236" s="45" t="s">
        <v>33</v>
      </c>
      <c r="B236" s="54" t="s">
        <v>75</v>
      </c>
      <c r="C236" s="46">
        <v>508</v>
      </c>
      <c r="D236" s="47">
        <v>1</v>
      </c>
      <c r="E236" s="47">
        <v>14342.86743552</v>
      </c>
      <c r="F236" s="48">
        <f t="shared" si="7"/>
        <v>172114.40922624001</v>
      </c>
      <c r="G236" s="49">
        <v>17421.377775599613</v>
      </c>
      <c r="H236" s="49">
        <v>2919.6208774257775</v>
      </c>
      <c r="I236" s="47">
        <v>29196.208774257775</v>
      </c>
      <c r="J236" s="50"/>
      <c r="K236" s="50"/>
      <c r="L236" s="49">
        <v>50519.241197188006</v>
      </c>
      <c r="M236" s="48">
        <f t="shared" si="6"/>
        <v>272170.85785071115</v>
      </c>
    </row>
    <row r="237" spans="1:13" s="21" customFormat="1" ht="12" customHeight="1" x14ac:dyDescent="0.2">
      <c r="A237" s="45" t="s">
        <v>33</v>
      </c>
      <c r="B237" s="54" t="s">
        <v>75</v>
      </c>
      <c r="C237" s="46">
        <v>508</v>
      </c>
      <c r="D237" s="47">
        <v>1</v>
      </c>
      <c r="E237" s="47">
        <v>14824.44767232</v>
      </c>
      <c r="F237" s="48">
        <f t="shared" si="7"/>
        <v>177893.37206784001</v>
      </c>
      <c r="G237" s="49">
        <v>0</v>
      </c>
      <c r="H237" s="49">
        <v>2817.4079453866666</v>
      </c>
      <c r="I237" s="47">
        <v>28174.079453866663</v>
      </c>
      <c r="J237" s="50"/>
      <c r="K237" s="50"/>
      <c r="L237" s="49">
        <v>41111.790676044286</v>
      </c>
      <c r="M237" s="48">
        <f t="shared" si="6"/>
        <v>249996.65014313761</v>
      </c>
    </row>
    <row r="238" spans="1:13" s="21" customFormat="1" ht="12" customHeight="1" x14ac:dyDescent="0.2">
      <c r="A238" s="45" t="s">
        <v>33</v>
      </c>
      <c r="B238" s="54" t="s">
        <v>75</v>
      </c>
      <c r="C238" s="46">
        <v>508</v>
      </c>
      <c r="D238" s="47">
        <v>1</v>
      </c>
      <c r="E238" s="47">
        <v>14977.30198016</v>
      </c>
      <c r="F238" s="48">
        <f t="shared" si="7"/>
        <v>179727.62376192</v>
      </c>
      <c r="G238" s="49">
        <v>18094.38594055373</v>
      </c>
      <c r="H238" s="49">
        <v>3032.4092409173336</v>
      </c>
      <c r="I238" s="47">
        <v>30324.092409173336</v>
      </c>
      <c r="J238" s="50"/>
      <c r="K238" s="50"/>
      <c r="L238" s="49">
        <v>51496.024517301194</v>
      </c>
      <c r="M238" s="48">
        <f t="shared" si="6"/>
        <v>282674.53586986562</v>
      </c>
    </row>
    <row r="239" spans="1:13" s="21" customFormat="1" ht="12" customHeight="1" x14ac:dyDescent="0.2">
      <c r="A239" s="45" t="s">
        <v>68</v>
      </c>
      <c r="B239" s="54" t="s">
        <v>77</v>
      </c>
      <c r="C239" s="46">
        <v>508</v>
      </c>
      <c r="D239" s="47">
        <v>1</v>
      </c>
      <c r="E239" s="47">
        <v>17906.685788160001</v>
      </c>
      <c r="F239" s="48">
        <f t="shared" si="7"/>
        <v>214880.22945792001</v>
      </c>
      <c r="G239" s="49">
        <v>19255.775036080129</v>
      </c>
      <c r="H239" s="49">
        <v>3227.0445845617778</v>
      </c>
      <c r="I239" s="47">
        <v>32270.445845617782</v>
      </c>
      <c r="J239" s="50"/>
      <c r="K239" s="50"/>
      <c r="L239" s="49">
        <v>21550.957999358881</v>
      </c>
      <c r="M239" s="48">
        <f t="shared" si="6"/>
        <v>291184.45292353857</v>
      </c>
    </row>
    <row r="240" spans="1:13" s="21" customFormat="1" ht="12" customHeight="1" x14ac:dyDescent="0.2">
      <c r="A240" s="45" t="s">
        <v>25</v>
      </c>
      <c r="B240" s="54" t="s">
        <v>78</v>
      </c>
      <c r="C240" s="46">
        <v>508</v>
      </c>
      <c r="D240" s="47">
        <v>1</v>
      </c>
      <c r="E240" s="47">
        <v>10066.698670080001</v>
      </c>
      <c r="F240" s="48">
        <f t="shared" si="7"/>
        <v>120800.38404096001</v>
      </c>
      <c r="G240" s="49">
        <v>0</v>
      </c>
      <c r="H240" s="49">
        <v>2024.449778346667</v>
      </c>
      <c r="I240" s="47">
        <v>20244.497783466672</v>
      </c>
      <c r="J240" s="50"/>
      <c r="K240" s="50"/>
      <c r="L240" s="49">
        <v>42615.151744820112</v>
      </c>
      <c r="M240" s="48">
        <f t="shared" si="6"/>
        <v>185684.48334759346</v>
      </c>
    </row>
    <row r="241" spans="1:13" s="21" customFormat="1" ht="12" customHeight="1" x14ac:dyDescent="0.2">
      <c r="A241" s="45" t="s">
        <v>25</v>
      </c>
      <c r="B241" s="54" t="s">
        <v>78</v>
      </c>
      <c r="C241" s="46">
        <v>508</v>
      </c>
      <c r="D241" s="47">
        <v>1</v>
      </c>
      <c r="E241" s="47">
        <v>12617.44719872</v>
      </c>
      <c r="F241" s="48">
        <f t="shared" si="7"/>
        <v>151409.36638463999</v>
      </c>
      <c r="G241" s="49">
        <v>15591.051988402174</v>
      </c>
      <c r="H241" s="49">
        <v>2612.8795019946665</v>
      </c>
      <c r="I241" s="47">
        <v>26128.795019946665</v>
      </c>
      <c r="J241" s="50"/>
      <c r="K241" s="50"/>
      <c r="L241" s="49">
        <v>47862.76272871445</v>
      </c>
      <c r="M241" s="48">
        <f t="shared" si="6"/>
        <v>243604.85562369795</v>
      </c>
    </row>
    <row r="242" spans="1:13" s="21" customFormat="1" ht="12" customHeight="1" x14ac:dyDescent="0.2">
      <c r="A242" s="45" t="s">
        <v>25</v>
      </c>
      <c r="B242" s="54" t="s">
        <v>78</v>
      </c>
      <c r="C242" s="46">
        <v>508</v>
      </c>
      <c r="D242" s="47">
        <v>1</v>
      </c>
      <c r="E242" s="47">
        <v>12730.268528639999</v>
      </c>
      <c r="F242" s="48">
        <f t="shared" si="7"/>
        <v>152763.22234367998</v>
      </c>
      <c r="G242" s="49">
        <v>11751.607529385983</v>
      </c>
      <c r="H242" s="49">
        <v>2584.8809925120004</v>
      </c>
      <c r="I242" s="47">
        <v>25848.809925120004</v>
      </c>
      <c r="J242" s="50"/>
      <c r="K242" s="50"/>
      <c r="L242" s="49">
        <v>47146.046677071536</v>
      </c>
      <c r="M242" s="48">
        <f t="shared" si="6"/>
        <v>240094.56746776952</v>
      </c>
    </row>
    <row r="243" spans="1:13" s="21" customFormat="1" ht="12" customHeight="1" x14ac:dyDescent="0.2">
      <c r="A243" s="45" t="s">
        <v>25</v>
      </c>
      <c r="B243" s="54" t="s">
        <v>78</v>
      </c>
      <c r="C243" s="46">
        <v>508</v>
      </c>
      <c r="D243" s="47">
        <v>1</v>
      </c>
      <c r="E243" s="47">
        <v>13519.05944064</v>
      </c>
      <c r="F243" s="48">
        <f t="shared" si="7"/>
        <v>162228.71328768</v>
      </c>
      <c r="G243" s="49">
        <v>24821.223381946365</v>
      </c>
      <c r="H243" s="49">
        <v>2859.8275641173336</v>
      </c>
      <c r="I243" s="47">
        <v>28598.275641173335</v>
      </c>
      <c r="J243" s="50"/>
      <c r="K243" s="50"/>
      <c r="L243" s="49">
        <v>50001.411970076624</v>
      </c>
      <c r="M243" s="48">
        <f t="shared" si="6"/>
        <v>268509.45184499363</v>
      </c>
    </row>
    <row r="244" spans="1:13" s="21" customFormat="1" ht="12" customHeight="1" x14ac:dyDescent="0.2">
      <c r="A244" s="45" t="s">
        <v>25</v>
      </c>
      <c r="B244" s="54" t="s">
        <v>78</v>
      </c>
      <c r="C244" s="46">
        <v>508</v>
      </c>
      <c r="D244" s="47">
        <v>1</v>
      </c>
      <c r="E244" s="47">
        <v>14274.035476479999</v>
      </c>
      <c r="F244" s="48">
        <f t="shared" si="7"/>
        <v>171288.42571775999</v>
      </c>
      <c r="G244" s="49">
        <v>21685.451041812477</v>
      </c>
      <c r="H244" s="49">
        <v>2952.811961031111</v>
      </c>
      <c r="I244" s="47">
        <v>29528.119610311107</v>
      </c>
      <c r="J244" s="50"/>
      <c r="K244" s="50"/>
      <c r="L244" s="49">
        <v>50806.686602356953</v>
      </c>
      <c r="M244" s="48">
        <f t="shared" si="6"/>
        <v>276261.49493327166</v>
      </c>
    </row>
    <row r="245" spans="1:13" s="21" customFormat="1" ht="12" customHeight="1" x14ac:dyDescent="0.2">
      <c r="A245" s="45" t="s">
        <v>28</v>
      </c>
      <c r="B245" s="54" t="s">
        <v>78</v>
      </c>
      <c r="C245" s="46">
        <v>508</v>
      </c>
      <c r="D245" s="47">
        <v>1</v>
      </c>
      <c r="E245" s="47">
        <v>9386.0460595200002</v>
      </c>
      <c r="F245" s="48">
        <f t="shared" si="7"/>
        <v>112632.55271424001</v>
      </c>
      <c r="G245" s="49">
        <v>12163.181659938818</v>
      </c>
      <c r="H245" s="49">
        <v>2038.4081883591114</v>
      </c>
      <c r="I245" s="47">
        <v>20384.081883591112</v>
      </c>
      <c r="J245" s="50"/>
      <c r="K245" s="50"/>
      <c r="L245" s="49">
        <v>42166.671641718574</v>
      </c>
      <c r="M245" s="48">
        <f t="shared" si="6"/>
        <v>189384.89608784762</v>
      </c>
    </row>
    <row r="246" spans="1:13" s="21" customFormat="1" ht="12" customHeight="1" x14ac:dyDescent="0.2">
      <c r="A246" s="45" t="s">
        <v>29</v>
      </c>
      <c r="B246" s="54" t="s">
        <v>78</v>
      </c>
      <c r="C246" s="46">
        <v>508</v>
      </c>
      <c r="D246" s="47">
        <v>1</v>
      </c>
      <c r="E246" s="47">
        <v>7042.6610176000004</v>
      </c>
      <c r="F246" s="48">
        <f t="shared" si="7"/>
        <v>84511.932211200008</v>
      </c>
      <c r="G246" s="49">
        <v>0</v>
      </c>
      <c r="H246" s="49">
        <v>1520.4435029333333</v>
      </c>
      <c r="I246" s="47">
        <v>15204.435029333334</v>
      </c>
      <c r="J246" s="50"/>
      <c r="K246" s="50"/>
      <c r="L246" s="49">
        <v>36759.321347197219</v>
      </c>
      <c r="M246" s="48">
        <f t="shared" si="6"/>
        <v>137996.13209066392</v>
      </c>
    </row>
    <row r="247" spans="1:13" s="21" customFormat="1" ht="12" customHeight="1" x14ac:dyDescent="0.2">
      <c r="A247" s="45" t="s">
        <v>43</v>
      </c>
      <c r="B247" s="54" t="s">
        <v>78</v>
      </c>
      <c r="C247" s="46">
        <v>508</v>
      </c>
      <c r="D247" s="47">
        <v>1</v>
      </c>
      <c r="E247" s="47">
        <v>29169.191034880001</v>
      </c>
      <c r="F247" s="48">
        <f t="shared" si="7"/>
        <v>350030.29241856001</v>
      </c>
      <c r="G247" s="49">
        <v>0</v>
      </c>
      <c r="H247" s="49">
        <v>4902.438505813333</v>
      </c>
      <c r="I247" s="47">
        <v>49024.385058133332</v>
      </c>
      <c r="J247" s="50"/>
      <c r="K247" s="50"/>
      <c r="L247" s="49">
        <v>33553.251159890657</v>
      </c>
      <c r="M247" s="48">
        <f t="shared" si="6"/>
        <v>437510.36714239733</v>
      </c>
    </row>
    <row r="248" spans="1:13" s="21" customFormat="1" ht="12" customHeight="1" x14ac:dyDescent="0.2">
      <c r="A248" s="45" t="s">
        <v>76</v>
      </c>
      <c r="B248" s="54" t="s">
        <v>78</v>
      </c>
      <c r="C248" s="46">
        <v>508</v>
      </c>
      <c r="D248" s="47">
        <v>1</v>
      </c>
      <c r="E248" s="47">
        <v>8342.7909427199993</v>
      </c>
      <c r="F248" s="48">
        <f t="shared" si="7"/>
        <v>100113.49131263999</v>
      </c>
      <c r="G248" s="49">
        <v>11056.496632037375</v>
      </c>
      <c r="H248" s="49">
        <v>1852.9406120391109</v>
      </c>
      <c r="I248" s="47">
        <v>18529.406120391111</v>
      </c>
      <c r="J248" s="50"/>
      <c r="K248" s="50"/>
      <c r="L248" s="49">
        <v>40249.769003042311</v>
      </c>
      <c r="M248" s="48">
        <f t="shared" si="6"/>
        <v>171802.10368014988</v>
      </c>
    </row>
    <row r="249" spans="1:13" s="21" customFormat="1" ht="12" customHeight="1" x14ac:dyDescent="0.2">
      <c r="A249" s="45" t="s">
        <v>25</v>
      </c>
      <c r="B249" s="54" t="s">
        <v>79</v>
      </c>
      <c r="C249" s="46">
        <v>508</v>
      </c>
      <c r="D249" s="47">
        <v>1</v>
      </c>
      <c r="E249" s="47">
        <v>11154.035476479999</v>
      </c>
      <c r="F249" s="48">
        <f t="shared" si="7"/>
        <v>133848.42571775999</v>
      </c>
      <c r="G249" s="49">
        <v>6998.3710087249929</v>
      </c>
      <c r="H249" s="49">
        <v>2272.3887765048889</v>
      </c>
      <c r="I249" s="47">
        <v>22723.88776504889</v>
      </c>
      <c r="J249" s="50"/>
      <c r="K249" s="50"/>
      <c r="L249" s="49">
        <v>44439.764088940829</v>
      </c>
      <c r="M249" s="48">
        <f t="shared" si="6"/>
        <v>210282.83735697961</v>
      </c>
    </row>
    <row r="250" spans="1:13" s="21" customFormat="1" ht="12" customHeight="1" x14ac:dyDescent="0.2">
      <c r="A250" s="45" t="s">
        <v>28</v>
      </c>
      <c r="B250" s="54" t="s">
        <v>79</v>
      </c>
      <c r="C250" s="46">
        <v>508</v>
      </c>
      <c r="D250" s="47">
        <v>2</v>
      </c>
      <c r="E250" s="47">
        <v>7377.9492300800002</v>
      </c>
      <c r="F250" s="48">
        <f t="shared" si="7"/>
        <v>177070.78152192</v>
      </c>
      <c r="G250" s="49">
        <v>0</v>
      </c>
      <c r="H250" s="49">
        <v>3152.6497433600002</v>
      </c>
      <c r="I250" s="47">
        <v>31526.497433600001</v>
      </c>
      <c r="J250" s="50"/>
      <c r="K250" s="50"/>
      <c r="L250" s="49">
        <v>75398.390800261128</v>
      </c>
      <c r="M250" s="48">
        <f t="shared" si="6"/>
        <v>287148.31949914113</v>
      </c>
    </row>
    <row r="251" spans="1:13" s="21" customFormat="1" ht="12" customHeight="1" x14ac:dyDescent="0.2">
      <c r="A251" s="45" t="s">
        <v>28</v>
      </c>
      <c r="B251" s="54" t="s">
        <v>79</v>
      </c>
      <c r="C251" s="46">
        <v>508</v>
      </c>
      <c r="D251" s="47">
        <v>1</v>
      </c>
      <c r="E251" s="47">
        <v>8998.8306636800007</v>
      </c>
      <c r="F251" s="48">
        <f t="shared" si="7"/>
        <v>107985.96796416001</v>
      </c>
      <c r="G251" s="49">
        <v>8814.3176760238093</v>
      </c>
      <c r="H251" s="49">
        <v>1938.7953661439999</v>
      </c>
      <c r="I251" s="47">
        <v>19387.953661439999</v>
      </c>
      <c r="J251" s="50"/>
      <c r="K251" s="50"/>
      <c r="L251" s="49">
        <v>41163.175597615736</v>
      </c>
      <c r="M251" s="48">
        <f t="shared" si="6"/>
        <v>179290.21026538356</v>
      </c>
    </row>
    <row r="252" spans="1:13" s="21" customFormat="1" ht="12" customHeight="1" x14ac:dyDescent="0.2">
      <c r="A252" s="45" t="s">
        <v>28</v>
      </c>
      <c r="B252" s="54" t="s">
        <v>79</v>
      </c>
      <c r="C252" s="46">
        <v>508</v>
      </c>
      <c r="D252" s="47">
        <v>1</v>
      </c>
      <c r="E252" s="47">
        <v>9541.0254950399994</v>
      </c>
      <c r="F252" s="48">
        <f t="shared" si="7"/>
        <v>114492.30594048</v>
      </c>
      <c r="G252" s="49">
        <v>9245.687883853825</v>
      </c>
      <c r="H252" s="49">
        <v>2033.6794616320003</v>
      </c>
      <c r="I252" s="47">
        <v>20336.794616320003</v>
      </c>
      <c r="J252" s="50"/>
      <c r="K252" s="50"/>
      <c r="L252" s="49">
        <v>42191.591957651901</v>
      </c>
      <c r="M252" s="48">
        <f t="shared" si="6"/>
        <v>188300.05985993773</v>
      </c>
    </row>
    <row r="253" spans="1:13" s="21" customFormat="1" ht="12" customHeight="1" x14ac:dyDescent="0.2">
      <c r="A253" s="45" t="s">
        <v>28</v>
      </c>
      <c r="B253" s="54" t="s">
        <v>79</v>
      </c>
      <c r="C253" s="46">
        <v>508</v>
      </c>
      <c r="D253" s="47">
        <v>1</v>
      </c>
      <c r="E253" s="47">
        <v>10805.448775680001</v>
      </c>
      <c r="F253" s="48">
        <f t="shared" si="7"/>
        <v>129665.38530816001</v>
      </c>
      <c r="G253" s="49">
        <v>6834.4420306206721</v>
      </c>
      <c r="H253" s="49">
        <v>2219.1606224782217</v>
      </c>
      <c r="I253" s="47">
        <v>22191.606224782219</v>
      </c>
      <c r="J253" s="50"/>
      <c r="K253" s="50"/>
      <c r="L253" s="49">
        <v>44453.031242060591</v>
      </c>
      <c r="M253" s="48">
        <f t="shared" si="6"/>
        <v>205363.62542810172</v>
      </c>
    </row>
    <row r="254" spans="1:13" s="21" customFormat="1" ht="12" customHeight="1" x14ac:dyDescent="0.2">
      <c r="A254" s="45" t="s">
        <v>29</v>
      </c>
      <c r="B254" s="54" t="s">
        <v>79</v>
      </c>
      <c r="C254" s="46">
        <v>508</v>
      </c>
      <c r="D254" s="47">
        <v>1</v>
      </c>
      <c r="E254" s="47">
        <v>8115.3659392</v>
      </c>
      <c r="F254" s="48">
        <f t="shared" si="7"/>
        <v>97384.391270399996</v>
      </c>
      <c r="G254" s="49">
        <v>5407.6220941516804</v>
      </c>
      <c r="H254" s="49">
        <v>1755.8685784177778</v>
      </c>
      <c r="I254" s="47">
        <v>17558.685784177778</v>
      </c>
      <c r="J254" s="50"/>
      <c r="K254" s="50"/>
      <c r="L254" s="49">
        <v>39318.665429103901</v>
      </c>
      <c r="M254" s="48">
        <f t="shared" si="6"/>
        <v>161425.23315625114</v>
      </c>
    </row>
    <row r="255" spans="1:13" s="21" customFormat="1" ht="12" customHeight="1" x14ac:dyDescent="0.2">
      <c r="A255" s="45" t="s">
        <v>29</v>
      </c>
      <c r="B255" s="54" t="s">
        <v>79</v>
      </c>
      <c r="C255" s="46">
        <v>508</v>
      </c>
      <c r="D255" s="47">
        <v>1</v>
      </c>
      <c r="E255" s="47">
        <v>9543.8376550400008</v>
      </c>
      <c r="F255" s="48">
        <f t="shared" si="7"/>
        <v>114526.05186048002</v>
      </c>
      <c r="G255" s="49">
        <v>6165.2834922332149</v>
      </c>
      <c r="H255" s="49">
        <v>2001.8831517013332</v>
      </c>
      <c r="I255" s="47">
        <v>20018.831517013332</v>
      </c>
      <c r="J255" s="50"/>
      <c r="K255" s="50"/>
      <c r="L255" s="49">
        <v>41924.18423851383</v>
      </c>
      <c r="M255" s="48">
        <f t="shared" si="6"/>
        <v>184636.23425994173</v>
      </c>
    </row>
    <row r="256" spans="1:13" s="21" customFormat="1" ht="12" customHeight="1" x14ac:dyDescent="0.2">
      <c r="A256" s="45" t="s">
        <v>73</v>
      </c>
      <c r="B256" s="54" t="s">
        <v>79</v>
      </c>
      <c r="C256" s="46">
        <v>508</v>
      </c>
      <c r="D256" s="47">
        <v>1</v>
      </c>
      <c r="E256" s="47">
        <v>19136.864747520001</v>
      </c>
      <c r="F256" s="48">
        <f t="shared" si="7"/>
        <v>229642.37697024003</v>
      </c>
      <c r="G256" s="49">
        <v>0</v>
      </c>
      <c r="H256" s="49">
        <v>3230.3841245866665</v>
      </c>
      <c r="I256" s="47">
        <v>32303.841245866664</v>
      </c>
      <c r="J256" s="50"/>
      <c r="K256" s="50"/>
      <c r="L256" s="49">
        <v>21862.406773325056</v>
      </c>
      <c r="M256" s="48">
        <f t="shared" si="6"/>
        <v>287039.00911401841</v>
      </c>
    </row>
    <row r="257" spans="1:13" s="21" customFormat="1" ht="12" customHeight="1" x14ac:dyDescent="0.2">
      <c r="A257" s="45" t="s">
        <v>32</v>
      </c>
      <c r="B257" s="54" t="s">
        <v>79</v>
      </c>
      <c r="C257" s="46">
        <v>508</v>
      </c>
      <c r="D257" s="47">
        <v>1</v>
      </c>
      <c r="E257" s="47">
        <v>11836.694671359999</v>
      </c>
      <c r="F257" s="48">
        <f t="shared" si="7"/>
        <v>142040.33605632</v>
      </c>
      <c r="G257" s="49">
        <v>7381.4148536893445</v>
      </c>
      <c r="H257" s="49">
        <v>2396.7640822897779</v>
      </c>
      <c r="I257" s="47">
        <v>23967.640822897782</v>
      </c>
      <c r="J257" s="50"/>
      <c r="K257" s="50"/>
      <c r="L257" s="49">
        <v>45991.134037135809</v>
      </c>
      <c r="M257" s="48">
        <f t="shared" si="6"/>
        <v>221777.2898523327</v>
      </c>
    </row>
    <row r="258" spans="1:13" s="21" customFormat="1" ht="12" customHeight="1" x14ac:dyDescent="0.2">
      <c r="A258" s="45" t="s">
        <v>33</v>
      </c>
      <c r="B258" s="54" t="s">
        <v>79</v>
      </c>
      <c r="C258" s="46">
        <v>508</v>
      </c>
      <c r="D258" s="47">
        <v>1</v>
      </c>
      <c r="E258" s="47">
        <v>9044.6039756800001</v>
      </c>
      <c r="F258" s="48">
        <f t="shared" si="7"/>
        <v>108535.24770815999</v>
      </c>
      <c r="G258" s="49">
        <v>5900.4899487006714</v>
      </c>
      <c r="H258" s="49">
        <v>1915.9040180337779</v>
      </c>
      <c r="I258" s="47">
        <v>19159.040180337779</v>
      </c>
      <c r="J258" s="50"/>
      <c r="K258" s="50"/>
      <c r="L258" s="49">
        <v>40988.96912132384</v>
      </c>
      <c r="M258" s="48">
        <f t="shared" si="6"/>
        <v>176499.65097655606</v>
      </c>
    </row>
    <row r="259" spans="1:13" s="21" customFormat="1" ht="12" customHeight="1" x14ac:dyDescent="0.2">
      <c r="A259" s="45" t="s">
        <v>33</v>
      </c>
      <c r="B259" s="54" t="s">
        <v>79</v>
      </c>
      <c r="C259" s="46">
        <v>508</v>
      </c>
      <c r="D259" s="47">
        <v>1</v>
      </c>
      <c r="E259" s="47">
        <v>11433.6974336</v>
      </c>
      <c r="F259" s="48">
        <f t="shared" si="7"/>
        <v>137204.36920320001</v>
      </c>
      <c r="G259" s="49">
        <v>7167.6651187814405</v>
      </c>
      <c r="H259" s="49">
        <v>2327.3590024533332</v>
      </c>
      <c r="I259" s="47">
        <v>23273.590024533332</v>
      </c>
      <c r="J259" s="50"/>
      <c r="K259" s="50"/>
      <c r="L259" s="49">
        <v>45390.063836126654</v>
      </c>
      <c r="M259" s="48">
        <f t="shared" si="6"/>
        <v>215363.04718509477</v>
      </c>
    </row>
    <row r="260" spans="1:13" s="21" customFormat="1" ht="12" customHeight="1" x14ac:dyDescent="0.2">
      <c r="A260" s="45" t="s">
        <v>25</v>
      </c>
      <c r="B260" s="54" t="s">
        <v>80</v>
      </c>
      <c r="C260" s="46">
        <v>508</v>
      </c>
      <c r="D260" s="47">
        <v>1</v>
      </c>
      <c r="E260" s="47">
        <v>18332.512573439999</v>
      </c>
      <c r="F260" s="48">
        <f t="shared" si="7"/>
        <v>219990.15088127999</v>
      </c>
      <c r="G260" s="49">
        <v>27066.991672381439</v>
      </c>
      <c r="H260" s="49">
        <v>3685.5925479822217</v>
      </c>
      <c r="I260" s="47">
        <v>36855.925479822217</v>
      </c>
      <c r="J260" s="50"/>
      <c r="K260" s="50"/>
      <c r="L260" s="49">
        <v>57331.185836647703</v>
      </c>
      <c r="M260" s="48">
        <f t="shared" si="6"/>
        <v>344929.84641811356</v>
      </c>
    </row>
    <row r="261" spans="1:13" s="21" customFormat="1" ht="12" customHeight="1" x14ac:dyDescent="0.2">
      <c r="A261" s="45" t="s">
        <v>28</v>
      </c>
      <c r="B261" s="54" t="s">
        <v>80</v>
      </c>
      <c r="C261" s="46">
        <v>508</v>
      </c>
      <c r="D261" s="47">
        <v>1</v>
      </c>
      <c r="E261" s="47">
        <v>7444.2513100799997</v>
      </c>
      <c r="F261" s="48">
        <f t="shared" si="7"/>
        <v>89331.01572096</v>
      </c>
      <c r="G261" s="49">
        <v>10103.325789732864</v>
      </c>
      <c r="H261" s="49">
        <v>1693.2002329031111</v>
      </c>
      <c r="I261" s="47">
        <v>16932.002329031111</v>
      </c>
      <c r="J261" s="50"/>
      <c r="K261" s="50"/>
      <c r="L261" s="49">
        <v>38647.569496585755</v>
      </c>
      <c r="M261" s="48">
        <f t="shared" si="6"/>
        <v>156707.11356921284</v>
      </c>
    </row>
    <row r="262" spans="1:13" s="21" customFormat="1" ht="12" customHeight="1" x14ac:dyDescent="0.2">
      <c r="A262" s="45" t="s">
        <v>28</v>
      </c>
      <c r="B262" s="54" t="s">
        <v>80</v>
      </c>
      <c r="C262" s="46">
        <v>508</v>
      </c>
      <c r="D262" s="47">
        <v>1</v>
      </c>
      <c r="E262" s="47">
        <v>7875.8979686399998</v>
      </c>
      <c r="F262" s="48">
        <f t="shared" si="7"/>
        <v>94510.775623680005</v>
      </c>
      <c r="G262" s="49">
        <v>13201.520706416642</v>
      </c>
      <c r="H262" s="49">
        <v>1797.5926887822225</v>
      </c>
      <c r="I262" s="47">
        <v>17975.926887822225</v>
      </c>
      <c r="J262" s="50"/>
      <c r="K262" s="50"/>
      <c r="L262" s="49">
        <v>39581.871523764203</v>
      </c>
      <c r="M262" s="48">
        <f t="shared" si="6"/>
        <v>167067.6874304653</v>
      </c>
    </row>
    <row r="263" spans="1:13" s="21" customFormat="1" ht="12" customHeight="1" x14ac:dyDescent="0.2">
      <c r="A263" s="45" t="s">
        <v>28</v>
      </c>
      <c r="B263" s="54" t="s">
        <v>80</v>
      </c>
      <c r="C263" s="46">
        <v>508</v>
      </c>
      <c r="D263" s="47">
        <v>1</v>
      </c>
      <c r="E263" s="47">
        <v>10849.22069504</v>
      </c>
      <c r="F263" s="48">
        <f t="shared" si="7"/>
        <v>130190.64834047999</v>
      </c>
      <c r="G263" s="49">
        <v>17144.14664162304</v>
      </c>
      <c r="H263" s="49">
        <v>2334.4426254933333</v>
      </c>
      <c r="I263" s="47">
        <v>23344.426254933333</v>
      </c>
      <c r="J263" s="50"/>
      <c r="K263" s="50"/>
      <c r="L263" s="49">
        <v>45451.410278412426</v>
      </c>
      <c r="M263" s="48">
        <f t="shared" si="6"/>
        <v>218465.07414094213</v>
      </c>
    </row>
    <row r="264" spans="1:13" s="21" customFormat="1" ht="12" customHeight="1" x14ac:dyDescent="0.2">
      <c r="A264" s="45" t="s">
        <v>29</v>
      </c>
      <c r="B264" s="54" t="s">
        <v>80</v>
      </c>
      <c r="C264" s="46">
        <v>508</v>
      </c>
      <c r="D264" s="47">
        <v>1</v>
      </c>
      <c r="E264" s="47">
        <v>10461.240391679999</v>
      </c>
      <c r="F264" s="48">
        <f t="shared" si="7"/>
        <v>125534.88470015999</v>
      </c>
      <c r="G264" s="49">
        <v>0</v>
      </c>
      <c r="H264" s="49">
        <v>2090.2067319466669</v>
      </c>
      <c r="I264" s="47">
        <v>20902.067319466667</v>
      </c>
      <c r="J264" s="50"/>
      <c r="K264" s="50"/>
      <c r="L264" s="49">
        <v>43336.249284812351</v>
      </c>
      <c r="M264" s="48">
        <f t="shared" si="6"/>
        <v>191863.40803638566</v>
      </c>
    </row>
    <row r="265" spans="1:13" s="21" customFormat="1" ht="12" customHeight="1" x14ac:dyDescent="0.2">
      <c r="A265" s="45" t="s">
        <v>32</v>
      </c>
      <c r="B265" s="54" t="s">
        <v>80</v>
      </c>
      <c r="C265" s="46">
        <v>508</v>
      </c>
      <c r="D265" s="47">
        <v>1</v>
      </c>
      <c r="E265" s="47">
        <v>10173.21636864</v>
      </c>
      <c r="F265" s="48">
        <f t="shared" si="7"/>
        <v>122078.59642367999</v>
      </c>
      <c r="G265" s="49">
        <v>16247.764904816642</v>
      </c>
      <c r="H265" s="49">
        <v>2212.3862887822224</v>
      </c>
      <c r="I265" s="47">
        <v>22123.862887822223</v>
      </c>
      <c r="J265" s="50"/>
      <c r="K265" s="50"/>
      <c r="L265" s="49">
        <v>44394.363344466445</v>
      </c>
      <c r="M265" s="48">
        <f t="shared" si="6"/>
        <v>207056.97384956753</v>
      </c>
    </row>
    <row r="266" spans="1:13" s="21" customFormat="1" ht="12" customHeight="1" x14ac:dyDescent="0.2">
      <c r="A266" s="45" t="s">
        <v>32</v>
      </c>
      <c r="B266" s="54" t="s">
        <v>80</v>
      </c>
      <c r="C266" s="46">
        <v>508</v>
      </c>
      <c r="D266" s="47">
        <v>1</v>
      </c>
      <c r="E266" s="47">
        <v>13298.074716159999</v>
      </c>
      <c r="F266" s="48">
        <f t="shared" si="7"/>
        <v>159576.89659391998</v>
      </c>
      <c r="G266" s="49">
        <v>20391.327073628163</v>
      </c>
      <c r="H266" s="49">
        <v>2776.5968237511115</v>
      </c>
      <c r="I266" s="47">
        <v>27765.968237511119</v>
      </c>
      <c r="J266" s="50"/>
      <c r="K266" s="50"/>
      <c r="L266" s="49">
        <v>49280.607124668226</v>
      </c>
      <c r="M266" s="48">
        <f t="shared" si="6"/>
        <v>259791.39585347861</v>
      </c>
    </row>
    <row r="267" spans="1:13" s="21" customFormat="1" ht="12" customHeight="1" x14ac:dyDescent="0.2">
      <c r="A267" s="45" t="s">
        <v>32</v>
      </c>
      <c r="B267" s="54" t="s">
        <v>80</v>
      </c>
      <c r="C267" s="46">
        <v>508</v>
      </c>
      <c r="D267" s="47">
        <v>1</v>
      </c>
      <c r="E267" s="47">
        <v>13388.97324544</v>
      </c>
      <c r="F267" s="48">
        <f t="shared" si="7"/>
        <v>160667.67894528</v>
      </c>
      <c r="G267" s="49">
        <v>12307.115114072063</v>
      </c>
      <c r="H267" s="49">
        <v>2707.0703179519996</v>
      </c>
      <c r="I267" s="47">
        <v>27070.703179519995</v>
      </c>
      <c r="J267" s="50"/>
      <c r="K267" s="50"/>
      <c r="L267" s="49">
        <v>48678.485335966056</v>
      </c>
      <c r="M267" s="48">
        <f t="shared" ref="M267:M330" si="8">F267+G267+H267+I267+J267+K267+L267</f>
        <v>251431.05289279012</v>
      </c>
    </row>
    <row r="268" spans="1:13" s="21" customFormat="1" ht="12" customHeight="1" x14ac:dyDescent="0.2">
      <c r="A268" s="45" t="s">
        <v>81</v>
      </c>
      <c r="B268" s="54" t="s">
        <v>80</v>
      </c>
      <c r="C268" s="46">
        <v>508</v>
      </c>
      <c r="D268" s="47">
        <v>1</v>
      </c>
      <c r="E268" s="47">
        <v>72000</v>
      </c>
      <c r="F268" s="48">
        <f t="shared" ref="F268:F331" si="9">(D268*E268)*12</f>
        <v>864000</v>
      </c>
      <c r="G268" s="49">
        <v>0</v>
      </c>
      <c r="H268" s="49">
        <v>12040.906666666668</v>
      </c>
      <c r="I268" s="47">
        <v>120409.06666666667</v>
      </c>
      <c r="J268" s="50"/>
      <c r="K268" s="50"/>
      <c r="L268" s="49">
        <v>91924.205866666627</v>
      </c>
      <c r="M268" s="48">
        <f t="shared" si="8"/>
        <v>1088374.1791999999</v>
      </c>
    </row>
    <row r="269" spans="1:13" s="21" customFormat="1" ht="12" customHeight="1" x14ac:dyDescent="0.2">
      <c r="A269" s="45" t="s">
        <v>33</v>
      </c>
      <c r="B269" s="54" t="s">
        <v>80</v>
      </c>
      <c r="C269" s="46">
        <v>508</v>
      </c>
      <c r="D269" s="47">
        <v>1</v>
      </c>
      <c r="E269" s="47">
        <v>14510.1312512</v>
      </c>
      <c r="F269" s="48">
        <f t="shared" si="9"/>
        <v>174121.5750144</v>
      </c>
      <c r="G269" s="49">
        <v>13199.10842345472</v>
      </c>
      <c r="H269" s="49">
        <v>2903.2729689600001</v>
      </c>
      <c r="I269" s="47">
        <v>29032.729689600001</v>
      </c>
      <c r="J269" s="50"/>
      <c r="K269" s="50"/>
      <c r="L269" s="49">
        <v>50377.663078543657</v>
      </c>
      <c r="M269" s="48">
        <f t="shared" si="8"/>
        <v>269634.34917495836</v>
      </c>
    </row>
    <row r="270" spans="1:13" s="21" customFormat="1" ht="12" customHeight="1" x14ac:dyDescent="0.2">
      <c r="A270" s="45" t="s">
        <v>33</v>
      </c>
      <c r="B270" s="54" t="s">
        <v>80</v>
      </c>
      <c r="C270" s="46">
        <v>508</v>
      </c>
      <c r="D270" s="47">
        <v>1</v>
      </c>
      <c r="E270" s="47">
        <v>16809.05388032</v>
      </c>
      <c r="F270" s="48">
        <f t="shared" si="9"/>
        <v>201708.64656383998</v>
      </c>
      <c r="G270" s="49">
        <v>0</v>
      </c>
      <c r="H270" s="49">
        <v>2842.41564672</v>
      </c>
      <c r="I270" s="47">
        <v>28424.156467199999</v>
      </c>
      <c r="J270" s="50"/>
      <c r="K270" s="50"/>
      <c r="L270" s="49">
        <v>19246.876810111491</v>
      </c>
      <c r="M270" s="48">
        <f t="shared" si="8"/>
        <v>252222.09548787147</v>
      </c>
    </row>
    <row r="271" spans="1:13" s="21" customFormat="1" ht="12" customHeight="1" x14ac:dyDescent="0.2">
      <c r="A271" s="45" t="s">
        <v>33</v>
      </c>
      <c r="B271" s="54" t="s">
        <v>80</v>
      </c>
      <c r="C271" s="46">
        <v>508</v>
      </c>
      <c r="D271" s="47">
        <v>1</v>
      </c>
      <c r="E271" s="47">
        <v>16848.505456639999</v>
      </c>
      <c r="F271" s="48">
        <f t="shared" si="9"/>
        <v>202182.06547967999</v>
      </c>
      <c r="G271" s="49">
        <v>10039.679294201858</v>
      </c>
      <c r="H271" s="49">
        <v>3259.9092730880006</v>
      </c>
      <c r="I271" s="47">
        <v>32599.092730880006</v>
      </c>
      <c r="J271" s="50"/>
      <c r="K271" s="50"/>
      <c r="L271" s="49">
        <v>53466.247595909474</v>
      </c>
      <c r="M271" s="48">
        <f t="shared" si="8"/>
        <v>301546.99437375937</v>
      </c>
    </row>
    <row r="272" spans="1:13" s="21" customFormat="1" ht="12" customHeight="1" x14ac:dyDescent="0.2">
      <c r="A272" s="45" t="s">
        <v>33</v>
      </c>
      <c r="B272" s="54" t="s">
        <v>80</v>
      </c>
      <c r="C272" s="46">
        <v>508</v>
      </c>
      <c r="D272" s="47">
        <v>1</v>
      </c>
      <c r="E272" s="47">
        <v>18332.512573439999</v>
      </c>
      <c r="F272" s="48">
        <f t="shared" si="9"/>
        <v>219990.15088127999</v>
      </c>
      <c r="G272" s="49">
        <v>21653.593337905149</v>
      </c>
      <c r="H272" s="49">
        <v>3628.8911241671112</v>
      </c>
      <c r="I272" s="47">
        <v>36288.911241671107</v>
      </c>
      <c r="J272" s="50"/>
      <c r="K272" s="50"/>
      <c r="L272" s="49">
        <v>56827.885854409156</v>
      </c>
      <c r="M272" s="48">
        <f t="shared" si="8"/>
        <v>338389.43243943248</v>
      </c>
    </row>
    <row r="273" spans="1:13" s="21" customFormat="1" ht="12" customHeight="1" x14ac:dyDescent="0.2">
      <c r="A273" s="45" t="s">
        <v>33</v>
      </c>
      <c r="B273" s="54" t="s">
        <v>80</v>
      </c>
      <c r="C273" s="46">
        <v>508</v>
      </c>
      <c r="D273" s="47">
        <v>1</v>
      </c>
      <c r="E273" s="47">
        <v>21250.341432320001</v>
      </c>
      <c r="F273" s="48">
        <f t="shared" si="9"/>
        <v>255004.09718784003</v>
      </c>
      <c r="G273" s="49">
        <v>0</v>
      </c>
      <c r="H273" s="49">
        <v>3888.3902387199996</v>
      </c>
      <c r="I273" s="47">
        <v>38883.902387199996</v>
      </c>
      <c r="J273" s="50"/>
      <c r="K273" s="50"/>
      <c r="L273" s="49">
        <v>60196.343104524494</v>
      </c>
      <c r="M273" s="48">
        <f t="shared" si="8"/>
        <v>357972.73291828448</v>
      </c>
    </row>
    <row r="274" spans="1:13" s="21" customFormat="1" ht="12" customHeight="1" x14ac:dyDescent="0.2">
      <c r="A274" s="45" t="s">
        <v>28</v>
      </c>
      <c r="B274" s="54" t="s">
        <v>82</v>
      </c>
      <c r="C274" s="46">
        <v>508</v>
      </c>
      <c r="D274" s="47">
        <v>1</v>
      </c>
      <c r="E274" s="47">
        <v>7112.7400447999999</v>
      </c>
      <c r="F274" s="48">
        <f t="shared" si="9"/>
        <v>85352.880537599995</v>
      </c>
      <c r="G274" s="49">
        <v>0</v>
      </c>
      <c r="H274" s="49">
        <v>1532.1233408000001</v>
      </c>
      <c r="I274" s="47">
        <v>15321.233408</v>
      </c>
      <c r="J274" s="50"/>
      <c r="K274" s="50"/>
      <c r="L274" s="49">
        <v>36980.696322186894</v>
      </c>
      <c r="M274" s="48">
        <f t="shared" si="8"/>
        <v>139186.9336085869</v>
      </c>
    </row>
    <row r="275" spans="1:13" s="21" customFormat="1" ht="12" customHeight="1" x14ac:dyDescent="0.2">
      <c r="A275" s="45" t="s">
        <v>28</v>
      </c>
      <c r="B275" s="54" t="s">
        <v>82</v>
      </c>
      <c r="C275" s="46">
        <v>508</v>
      </c>
      <c r="D275" s="47">
        <v>1</v>
      </c>
      <c r="E275" s="47">
        <v>7377.8254950399996</v>
      </c>
      <c r="F275" s="48">
        <f t="shared" si="9"/>
        <v>88533.905940479992</v>
      </c>
      <c r="G275" s="49">
        <v>0</v>
      </c>
      <c r="H275" s="49">
        <v>1576.3042491733333</v>
      </c>
      <c r="I275" s="47">
        <v>15763.042491733333</v>
      </c>
      <c r="J275" s="50"/>
      <c r="K275" s="50"/>
      <c r="L275" s="49">
        <v>37699.034709558611</v>
      </c>
      <c r="M275" s="48">
        <f t="shared" si="8"/>
        <v>143572.28739094528</v>
      </c>
    </row>
    <row r="276" spans="1:13" s="21" customFormat="1" ht="12" customHeight="1" x14ac:dyDescent="0.2">
      <c r="A276" s="45" t="s">
        <v>28</v>
      </c>
      <c r="B276" s="54" t="s">
        <v>82</v>
      </c>
      <c r="C276" s="46">
        <v>508</v>
      </c>
      <c r="D276" s="47">
        <v>1</v>
      </c>
      <c r="E276" s="47">
        <v>7438.9272422399999</v>
      </c>
      <c r="F276" s="48">
        <f t="shared" si="9"/>
        <v>89267.126906880003</v>
      </c>
      <c r="G276" s="49">
        <v>12622.097523210239</v>
      </c>
      <c r="H276" s="49">
        <v>1718.6951965155554</v>
      </c>
      <c r="I276" s="47">
        <v>17186.951965155557</v>
      </c>
      <c r="J276" s="50"/>
      <c r="K276" s="50"/>
      <c r="L276" s="49">
        <v>38849.877583820096</v>
      </c>
      <c r="M276" s="48">
        <f t="shared" si="8"/>
        <v>159644.74917558144</v>
      </c>
    </row>
    <row r="277" spans="1:13" s="21" customFormat="1" ht="12" customHeight="1" x14ac:dyDescent="0.2">
      <c r="A277" s="45" t="s">
        <v>28</v>
      </c>
      <c r="B277" s="54" t="s">
        <v>82</v>
      </c>
      <c r="C277" s="46">
        <v>508</v>
      </c>
      <c r="D277" s="47">
        <v>1</v>
      </c>
      <c r="E277" s="47">
        <v>11009.838295039999</v>
      </c>
      <c r="F277" s="48">
        <f t="shared" si="9"/>
        <v>132118.05954048</v>
      </c>
      <c r="G277" s="49">
        <v>10414.275347533825</v>
      </c>
      <c r="H277" s="49">
        <v>2290.7217016320001</v>
      </c>
      <c r="I277" s="47">
        <v>22907.217016320003</v>
      </c>
      <c r="J277" s="50"/>
      <c r="K277" s="50"/>
      <c r="L277" s="49">
        <v>45072.773087077643</v>
      </c>
      <c r="M277" s="48">
        <f t="shared" si="8"/>
        <v>212803.04669304349</v>
      </c>
    </row>
    <row r="278" spans="1:13" s="21" customFormat="1" ht="12" customHeight="1" x14ac:dyDescent="0.2">
      <c r="A278" s="45" t="s">
        <v>28</v>
      </c>
      <c r="B278" s="54" t="s">
        <v>82</v>
      </c>
      <c r="C278" s="46">
        <v>508</v>
      </c>
      <c r="D278" s="47">
        <v>1</v>
      </c>
      <c r="E278" s="47">
        <v>11373.319925760001</v>
      </c>
      <c r="F278" s="48">
        <f t="shared" si="9"/>
        <v>136479.83910912002</v>
      </c>
      <c r="G278" s="49">
        <v>14271.281777246209</v>
      </c>
      <c r="H278" s="49">
        <v>2391.7013201351115</v>
      </c>
      <c r="I278" s="47">
        <v>23917.013201351114</v>
      </c>
      <c r="J278" s="50"/>
      <c r="K278" s="50"/>
      <c r="L278" s="49">
        <v>45947.28889679251</v>
      </c>
      <c r="M278" s="48">
        <f t="shared" si="8"/>
        <v>223007.12430464497</v>
      </c>
    </row>
    <row r="279" spans="1:13" s="21" customFormat="1" ht="12" customHeight="1" x14ac:dyDescent="0.2">
      <c r="A279" s="45" t="s">
        <v>28</v>
      </c>
      <c r="B279" s="54" t="s">
        <v>82</v>
      </c>
      <c r="C279" s="46">
        <v>508</v>
      </c>
      <c r="D279" s="47">
        <v>1</v>
      </c>
      <c r="E279" s="47">
        <v>11805.95992576</v>
      </c>
      <c r="F279" s="48">
        <f t="shared" si="9"/>
        <v>141671.51910912001</v>
      </c>
      <c r="G279" s="49">
        <v>14730.226289246209</v>
      </c>
      <c r="H279" s="49">
        <v>2468.6150979128893</v>
      </c>
      <c r="I279" s="47">
        <v>24686.150979128892</v>
      </c>
      <c r="J279" s="50"/>
      <c r="K279" s="50"/>
      <c r="L279" s="49">
        <v>46613.386824756941</v>
      </c>
      <c r="M279" s="48">
        <f t="shared" si="8"/>
        <v>230169.89830016496</v>
      </c>
    </row>
    <row r="280" spans="1:13" s="21" customFormat="1" ht="12" customHeight="1" x14ac:dyDescent="0.2">
      <c r="A280" s="45" t="s">
        <v>28</v>
      </c>
      <c r="B280" s="54" t="s">
        <v>82</v>
      </c>
      <c r="C280" s="46">
        <v>508</v>
      </c>
      <c r="D280" s="47">
        <v>1</v>
      </c>
      <c r="E280" s="47">
        <v>12051.382753280001</v>
      </c>
      <c r="F280" s="48">
        <f t="shared" si="9"/>
        <v>144616.59303936001</v>
      </c>
      <c r="G280" s="49">
        <v>11242.928118509568</v>
      </c>
      <c r="H280" s="49">
        <v>2472.9919818239996</v>
      </c>
      <c r="I280" s="47">
        <v>24729.919818239996</v>
      </c>
      <c r="J280" s="50"/>
      <c r="K280" s="50"/>
      <c r="L280" s="49">
        <v>46651.292040030021</v>
      </c>
      <c r="M280" s="48">
        <f t="shared" si="8"/>
        <v>229713.72499796358</v>
      </c>
    </row>
    <row r="281" spans="1:13" s="21" customFormat="1" ht="12" customHeight="1" x14ac:dyDescent="0.2">
      <c r="A281" s="45" t="s">
        <v>29</v>
      </c>
      <c r="B281" s="54" t="s">
        <v>82</v>
      </c>
      <c r="C281" s="46">
        <v>508</v>
      </c>
      <c r="D281" s="47">
        <v>1</v>
      </c>
      <c r="E281" s="47">
        <v>10089.623398399999</v>
      </c>
      <c r="F281" s="48">
        <f t="shared" si="9"/>
        <v>121075.48078079999</v>
      </c>
      <c r="G281" s="49">
        <v>0</v>
      </c>
      <c r="H281" s="49">
        <v>2028.2705664000002</v>
      </c>
      <c r="I281" s="47">
        <v>20282.705664000001</v>
      </c>
      <c r="J281" s="50"/>
      <c r="K281" s="50"/>
      <c r="L281" s="49">
        <v>42676.99726048873</v>
      </c>
      <c r="M281" s="48">
        <f t="shared" si="8"/>
        <v>186063.45427168871</v>
      </c>
    </row>
    <row r="282" spans="1:13" s="21" customFormat="1" ht="12" customHeight="1" x14ac:dyDescent="0.2">
      <c r="A282" s="45" t="s">
        <v>73</v>
      </c>
      <c r="B282" s="54" t="s">
        <v>82</v>
      </c>
      <c r="C282" s="46">
        <v>508</v>
      </c>
      <c r="D282" s="47">
        <v>1</v>
      </c>
      <c r="E282" s="47">
        <v>19353.883028479999</v>
      </c>
      <c r="F282" s="48">
        <f t="shared" si="9"/>
        <v>232246.59634175999</v>
      </c>
      <c r="G282" s="49">
        <v>0</v>
      </c>
      <c r="H282" s="49">
        <v>3266.5538380799994</v>
      </c>
      <c r="I282" s="47">
        <v>32665.538380799997</v>
      </c>
      <c r="J282" s="50"/>
      <c r="K282" s="50"/>
      <c r="L282" s="49">
        <v>31865.36031075292</v>
      </c>
      <c r="M282" s="48">
        <f t="shared" si="8"/>
        <v>300044.04887139291</v>
      </c>
    </row>
    <row r="283" spans="1:13" s="21" customFormat="1" ht="12" customHeight="1" x14ac:dyDescent="0.2">
      <c r="A283" s="45" t="s">
        <v>32</v>
      </c>
      <c r="B283" s="54" t="s">
        <v>82</v>
      </c>
      <c r="C283" s="46">
        <v>508</v>
      </c>
      <c r="D283" s="47">
        <v>1</v>
      </c>
      <c r="E283" s="47">
        <v>7873.7347686399999</v>
      </c>
      <c r="F283" s="48">
        <f t="shared" si="9"/>
        <v>94484.817223680002</v>
      </c>
      <c r="G283" s="49">
        <v>13198.652303216637</v>
      </c>
      <c r="H283" s="49">
        <v>1797.2021110044445</v>
      </c>
      <c r="I283" s="47">
        <v>17972.021110044447</v>
      </c>
      <c r="J283" s="50"/>
      <c r="K283" s="50"/>
      <c r="L283" s="49">
        <v>39578.247827266423</v>
      </c>
      <c r="M283" s="48">
        <f t="shared" si="8"/>
        <v>167030.94057521195</v>
      </c>
    </row>
    <row r="284" spans="1:13" s="21" customFormat="1" ht="12" customHeight="1" x14ac:dyDescent="0.2">
      <c r="A284" s="45" t="s">
        <v>32</v>
      </c>
      <c r="B284" s="54" t="s">
        <v>82</v>
      </c>
      <c r="C284" s="46">
        <v>508</v>
      </c>
      <c r="D284" s="47">
        <v>1</v>
      </c>
      <c r="E284" s="47">
        <v>8303.6750950400001</v>
      </c>
      <c r="F284" s="48">
        <f t="shared" si="9"/>
        <v>99644.101140479994</v>
      </c>
      <c r="G284" s="49">
        <v>16522.503811227645</v>
      </c>
      <c r="H284" s="49">
        <v>1903.6737674240001</v>
      </c>
      <c r="I284" s="47">
        <v>19036.737674240001</v>
      </c>
      <c r="J284" s="50"/>
      <c r="K284" s="50"/>
      <c r="L284" s="49">
        <v>40632.475327814755</v>
      </c>
      <c r="M284" s="48">
        <f t="shared" si="8"/>
        <v>177739.49172118641</v>
      </c>
    </row>
    <row r="285" spans="1:13" s="21" customFormat="1" ht="12" customHeight="1" x14ac:dyDescent="0.2">
      <c r="A285" s="45" t="s">
        <v>32</v>
      </c>
      <c r="B285" s="54" t="s">
        <v>82</v>
      </c>
      <c r="C285" s="46">
        <v>508</v>
      </c>
      <c r="D285" s="47">
        <v>1</v>
      </c>
      <c r="E285" s="47">
        <v>11373.319925760001</v>
      </c>
      <c r="F285" s="48">
        <f t="shared" si="9"/>
        <v>136479.83910912002</v>
      </c>
      <c r="G285" s="49">
        <v>17839.102221557761</v>
      </c>
      <c r="H285" s="49">
        <v>2429.0716532622223</v>
      </c>
      <c r="I285" s="47">
        <v>24290.716532622224</v>
      </c>
      <c r="J285" s="50"/>
      <c r="K285" s="50"/>
      <c r="L285" s="49">
        <v>46270.927940179892</v>
      </c>
      <c r="M285" s="48">
        <f t="shared" si="8"/>
        <v>227309.6574567421</v>
      </c>
    </row>
    <row r="286" spans="1:13" s="21" customFormat="1" ht="12" customHeight="1" x14ac:dyDescent="0.2">
      <c r="A286" s="45" t="s">
        <v>33</v>
      </c>
      <c r="B286" s="54" t="s">
        <v>82</v>
      </c>
      <c r="C286" s="46">
        <v>508</v>
      </c>
      <c r="D286" s="47">
        <v>1</v>
      </c>
      <c r="E286" s="47">
        <v>6217.4209843199997</v>
      </c>
      <c r="F286" s="48">
        <f t="shared" si="9"/>
        <v>74609.051811839992</v>
      </c>
      <c r="G286" s="49">
        <v>4400.9520900833268</v>
      </c>
      <c r="H286" s="49">
        <v>1429.0002806328891</v>
      </c>
      <c r="I286" s="47">
        <v>14290.002806328892</v>
      </c>
      <c r="J286" s="50"/>
      <c r="K286" s="50"/>
      <c r="L286" s="49">
        <v>35539.901153923325</v>
      </c>
      <c r="M286" s="48">
        <f t="shared" si="8"/>
        <v>130268.90814280842</v>
      </c>
    </row>
    <row r="287" spans="1:13" s="21" customFormat="1" ht="12" customHeight="1" x14ac:dyDescent="0.2">
      <c r="A287" s="45" t="s">
        <v>33</v>
      </c>
      <c r="B287" s="54" t="s">
        <v>82</v>
      </c>
      <c r="C287" s="46">
        <v>508</v>
      </c>
      <c r="D287" s="47">
        <v>1</v>
      </c>
      <c r="E287" s="47">
        <v>17930.80287232</v>
      </c>
      <c r="F287" s="48">
        <f t="shared" si="9"/>
        <v>215169.63446784002</v>
      </c>
      <c r="G287" s="49">
        <v>21227.459686957052</v>
      </c>
      <c r="H287" s="49">
        <v>3557.4760661902219</v>
      </c>
      <c r="I287" s="47">
        <v>35574.760661902219</v>
      </c>
      <c r="J287" s="50"/>
      <c r="K287" s="50"/>
      <c r="L287" s="49">
        <v>56088.413637533398</v>
      </c>
      <c r="M287" s="48">
        <f t="shared" si="8"/>
        <v>331617.74452042289</v>
      </c>
    </row>
    <row r="288" spans="1:13" s="21" customFormat="1" ht="12" customHeight="1" x14ac:dyDescent="0.2">
      <c r="A288" s="45" t="s">
        <v>28</v>
      </c>
      <c r="B288" s="54" t="s">
        <v>83</v>
      </c>
      <c r="C288" s="46">
        <v>508</v>
      </c>
      <c r="D288" s="47">
        <v>1</v>
      </c>
      <c r="E288" s="47">
        <v>6830.3316889600001</v>
      </c>
      <c r="F288" s="48">
        <f t="shared" si="9"/>
        <v>81963.980267520004</v>
      </c>
      <c r="G288" s="49">
        <v>7089.0598917365751</v>
      </c>
      <c r="H288" s="49">
        <v>1559.3080455679999</v>
      </c>
      <c r="I288" s="47">
        <v>15593.080455679998</v>
      </c>
      <c r="J288" s="50"/>
      <c r="K288" s="50"/>
      <c r="L288" s="49">
        <v>36835.797501856898</v>
      </c>
      <c r="M288" s="48">
        <f t="shared" si="8"/>
        <v>143041.22616236148</v>
      </c>
    </row>
    <row r="289" spans="1:13" s="21" customFormat="1" ht="12" customHeight="1" x14ac:dyDescent="0.2">
      <c r="A289" s="45" t="s">
        <v>28</v>
      </c>
      <c r="B289" s="54" t="s">
        <v>83</v>
      </c>
      <c r="C289" s="46">
        <v>508</v>
      </c>
      <c r="D289" s="47">
        <v>1</v>
      </c>
      <c r="E289" s="47">
        <v>7378.1854515200002</v>
      </c>
      <c r="F289" s="48">
        <f t="shared" si="9"/>
        <v>88538.225418240007</v>
      </c>
      <c r="G289" s="49">
        <v>7524.932345229312</v>
      </c>
      <c r="H289" s="49">
        <v>1655.1824540159998</v>
      </c>
      <c r="I289" s="47">
        <v>16551.82454016</v>
      </c>
      <c r="J289" s="50"/>
      <c r="K289" s="50"/>
      <c r="L289" s="49">
        <v>38328.60256539144</v>
      </c>
      <c r="M289" s="48">
        <f t="shared" si="8"/>
        <v>152598.76732303677</v>
      </c>
    </row>
    <row r="290" spans="1:13" s="21" customFormat="1" ht="12" customHeight="1" x14ac:dyDescent="0.2">
      <c r="A290" s="45" t="s">
        <v>28</v>
      </c>
      <c r="B290" s="54" t="s">
        <v>83</v>
      </c>
      <c r="C290" s="46">
        <v>508</v>
      </c>
      <c r="D290" s="47">
        <v>1</v>
      </c>
      <c r="E290" s="47">
        <v>7444.2513100799997</v>
      </c>
      <c r="F290" s="48">
        <f t="shared" si="9"/>
        <v>89331.01572096</v>
      </c>
      <c r="G290" s="49">
        <v>10103.325789732864</v>
      </c>
      <c r="H290" s="49">
        <v>1693.2002329031111</v>
      </c>
      <c r="I290" s="47">
        <v>16932.002329031111</v>
      </c>
      <c r="J290" s="50"/>
      <c r="K290" s="50"/>
      <c r="L290" s="49">
        <v>38647.569496585755</v>
      </c>
      <c r="M290" s="48">
        <f t="shared" si="8"/>
        <v>156707.11356921284</v>
      </c>
    </row>
    <row r="291" spans="1:13" s="21" customFormat="1" ht="12" customHeight="1" x14ac:dyDescent="0.2">
      <c r="A291" s="45" t="s">
        <v>28</v>
      </c>
      <c r="B291" s="54" t="s">
        <v>83</v>
      </c>
      <c r="C291" s="46">
        <v>508</v>
      </c>
      <c r="D291" s="47">
        <v>1</v>
      </c>
      <c r="E291" s="47">
        <v>8107.5922636799996</v>
      </c>
      <c r="F291" s="48">
        <f t="shared" si="9"/>
        <v>97291.107164159999</v>
      </c>
      <c r="G291" s="49">
        <v>5403.498936655873</v>
      </c>
      <c r="H291" s="49">
        <v>1754.529778744889</v>
      </c>
      <c r="I291" s="47">
        <v>17545.29778744889</v>
      </c>
      <c r="J291" s="50"/>
      <c r="K291" s="50"/>
      <c r="L291" s="49">
        <v>39304.267476451452</v>
      </c>
      <c r="M291" s="48">
        <f t="shared" si="8"/>
        <v>161298.7011434611</v>
      </c>
    </row>
    <row r="292" spans="1:13" s="21" customFormat="1" ht="12" customHeight="1" x14ac:dyDescent="0.2">
      <c r="A292" s="45" t="s">
        <v>28</v>
      </c>
      <c r="B292" s="54" t="s">
        <v>83</v>
      </c>
      <c r="C292" s="46">
        <v>508</v>
      </c>
      <c r="D292" s="47">
        <v>1</v>
      </c>
      <c r="E292" s="47">
        <v>8442.8882636800008</v>
      </c>
      <c r="F292" s="48">
        <f t="shared" si="9"/>
        <v>101314.65916416001</v>
      </c>
      <c r="G292" s="49">
        <v>11162.679870111746</v>
      </c>
      <c r="H292" s="49">
        <v>1870.7356913208889</v>
      </c>
      <c r="I292" s="47">
        <v>18707.356913208889</v>
      </c>
      <c r="J292" s="50"/>
      <c r="K292" s="50"/>
      <c r="L292" s="49">
        <v>40467.297453993939</v>
      </c>
      <c r="M292" s="48">
        <f t="shared" si="8"/>
        <v>173522.72909279546</v>
      </c>
    </row>
    <row r="293" spans="1:13" s="21" customFormat="1" ht="12" customHeight="1" x14ac:dyDescent="0.2">
      <c r="A293" s="45" t="s">
        <v>28</v>
      </c>
      <c r="B293" s="54" t="s">
        <v>83</v>
      </c>
      <c r="C293" s="46">
        <v>508</v>
      </c>
      <c r="D293" s="47">
        <v>1</v>
      </c>
      <c r="E293" s="47">
        <v>9167.6450611199998</v>
      </c>
      <c r="F293" s="48">
        <f t="shared" si="9"/>
        <v>110011.74073344</v>
      </c>
      <c r="G293" s="49">
        <v>11931.501880836098</v>
      </c>
      <c r="H293" s="49">
        <v>1999.5813441991113</v>
      </c>
      <c r="I293" s="47">
        <v>19995.813441991111</v>
      </c>
      <c r="J293" s="50"/>
      <c r="K293" s="50"/>
      <c r="L293" s="49">
        <v>41747.291638161609</v>
      </c>
      <c r="M293" s="48">
        <f t="shared" si="8"/>
        <v>185685.92903862792</v>
      </c>
    </row>
    <row r="294" spans="1:13" s="21" customFormat="1" ht="12" customHeight="1" x14ac:dyDescent="0.2">
      <c r="A294" s="45" t="s">
        <v>28</v>
      </c>
      <c r="B294" s="54" t="s">
        <v>83</v>
      </c>
      <c r="C294" s="46">
        <v>508</v>
      </c>
      <c r="D294" s="47">
        <v>1</v>
      </c>
      <c r="E294" s="47">
        <v>9541.0254950399994</v>
      </c>
      <c r="F294" s="48">
        <f t="shared" si="9"/>
        <v>114492.30594048</v>
      </c>
      <c r="G294" s="49">
        <v>12327.583845138435</v>
      </c>
      <c r="H294" s="49">
        <v>2065.9600880071112</v>
      </c>
      <c r="I294" s="47">
        <v>20659.600880071113</v>
      </c>
      <c r="J294" s="50"/>
      <c r="K294" s="50"/>
      <c r="L294" s="49">
        <v>42464.267699867523</v>
      </c>
      <c r="M294" s="48">
        <f t="shared" si="8"/>
        <v>192009.71845356419</v>
      </c>
    </row>
    <row r="295" spans="1:13" s="21" customFormat="1" ht="12" customHeight="1" x14ac:dyDescent="0.2">
      <c r="A295" s="45" t="s">
        <v>28</v>
      </c>
      <c r="B295" s="54" t="s">
        <v>83</v>
      </c>
      <c r="C295" s="46">
        <v>508</v>
      </c>
      <c r="D295" s="47">
        <v>1</v>
      </c>
      <c r="E295" s="47">
        <v>9568.5517823999999</v>
      </c>
      <c r="F295" s="48">
        <f t="shared" si="9"/>
        <v>114822.62138880001</v>
      </c>
      <c r="G295" s="49">
        <v>12356.783730769919</v>
      </c>
      <c r="H295" s="49">
        <v>2070.8536502044444</v>
      </c>
      <c r="I295" s="47">
        <v>20708.536502044444</v>
      </c>
      <c r="J295" s="50"/>
      <c r="K295" s="50"/>
      <c r="L295" s="49">
        <v>42517.124484293949</v>
      </c>
      <c r="M295" s="48">
        <f t="shared" si="8"/>
        <v>192475.91975611277</v>
      </c>
    </row>
    <row r="296" spans="1:13" s="21" customFormat="1" ht="12" customHeight="1" x14ac:dyDescent="0.2">
      <c r="A296" s="45" t="s">
        <v>28</v>
      </c>
      <c r="B296" s="54" t="s">
        <v>83</v>
      </c>
      <c r="C296" s="46">
        <v>508</v>
      </c>
      <c r="D296" s="47">
        <v>1</v>
      </c>
      <c r="E296" s="47">
        <v>9783.31773952</v>
      </c>
      <c r="F296" s="48">
        <f t="shared" si="9"/>
        <v>117399.81287424</v>
      </c>
      <c r="G296" s="49">
        <v>18876.911187124228</v>
      </c>
      <c r="H296" s="49">
        <v>2174.9415855786669</v>
      </c>
      <c r="I296" s="47">
        <v>21749.415855786672</v>
      </c>
      <c r="J296" s="50"/>
      <c r="K296" s="50"/>
      <c r="L296" s="49">
        <v>43557.468938247628</v>
      </c>
      <c r="M296" s="48">
        <f t="shared" si="8"/>
        <v>203758.55044097718</v>
      </c>
    </row>
    <row r="297" spans="1:13" s="21" customFormat="1" ht="12" customHeight="1" x14ac:dyDescent="0.2">
      <c r="A297" s="45" t="s">
        <v>28</v>
      </c>
      <c r="B297" s="54" t="s">
        <v>83</v>
      </c>
      <c r="C297" s="46">
        <v>508</v>
      </c>
      <c r="D297" s="47">
        <v>1</v>
      </c>
      <c r="E297" s="47">
        <v>11273.30307584</v>
      </c>
      <c r="F297" s="48">
        <f t="shared" si="9"/>
        <v>135279.63691008001</v>
      </c>
      <c r="G297" s="49">
        <v>10623.887927138307</v>
      </c>
      <c r="H297" s="49">
        <v>2336.8280382720004</v>
      </c>
      <c r="I297" s="47">
        <v>23368.280382720004</v>
      </c>
      <c r="J297" s="50"/>
      <c r="K297" s="50"/>
      <c r="L297" s="49">
        <v>45472.068716407775</v>
      </c>
      <c r="M297" s="48">
        <f t="shared" si="8"/>
        <v>217080.7019746181</v>
      </c>
    </row>
    <row r="298" spans="1:13" s="21" customFormat="1" ht="12" customHeight="1" x14ac:dyDescent="0.2">
      <c r="A298" s="45" t="s">
        <v>28</v>
      </c>
      <c r="B298" s="54" t="s">
        <v>83</v>
      </c>
      <c r="C298" s="46">
        <v>508</v>
      </c>
      <c r="D298" s="47">
        <v>1</v>
      </c>
      <c r="E298" s="47">
        <v>12262.45742592</v>
      </c>
      <c r="F298" s="48">
        <f t="shared" si="9"/>
        <v>147149.48911103999</v>
      </c>
      <c r="G298" s="49">
        <v>30428.957674831872</v>
      </c>
      <c r="H298" s="49">
        <v>2709.1308471182224</v>
      </c>
      <c r="I298" s="47">
        <v>27091.308471182227</v>
      </c>
      <c r="J298" s="50"/>
      <c r="K298" s="50"/>
      <c r="L298" s="49">
        <v>48696.330177914882</v>
      </c>
      <c r="M298" s="48">
        <f t="shared" si="8"/>
        <v>256075.21628208717</v>
      </c>
    </row>
    <row r="299" spans="1:13" s="21" customFormat="1" ht="12" customHeight="1" x14ac:dyDescent="0.2">
      <c r="A299" s="45" t="s">
        <v>28</v>
      </c>
      <c r="B299" s="54" t="s">
        <v>83</v>
      </c>
      <c r="C299" s="46">
        <v>508</v>
      </c>
      <c r="D299" s="47">
        <v>1</v>
      </c>
      <c r="E299" s="47">
        <v>16924.42425856</v>
      </c>
      <c r="F299" s="48">
        <f t="shared" si="9"/>
        <v>203093.09110272001</v>
      </c>
      <c r="G299" s="49">
        <v>20159.893253480444</v>
      </c>
      <c r="H299" s="49">
        <v>3378.5643126328887</v>
      </c>
      <c r="I299" s="47">
        <v>33785.643126328883</v>
      </c>
      <c r="J299" s="50"/>
      <c r="K299" s="50"/>
      <c r="L299" s="49">
        <v>54493.838207980873</v>
      </c>
      <c r="M299" s="48">
        <f t="shared" si="8"/>
        <v>314911.03000314307</v>
      </c>
    </row>
    <row r="300" spans="1:13" s="21" customFormat="1" ht="12" customHeight="1" x14ac:dyDescent="0.2">
      <c r="A300" s="45" t="s">
        <v>29</v>
      </c>
      <c r="B300" s="54" t="s">
        <v>83</v>
      </c>
      <c r="C300" s="46">
        <v>508</v>
      </c>
      <c r="D300" s="47">
        <v>1</v>
      </c>
      <c r="E300" s="47">
        <v>18342.4736768</v>
      </c>
      <c r="F300" s="48">
        <f t="shared" si="9"/>
        <v>220109.6841216</v>
      </c>
      <c r="G300" s="49">
        <v>0</v>
      </c>
      <c r="H300" s="49">
        <v>3310.4922794666668</v>
      </c>
      <c r="I300" s="47">
        <v>33104.922794666672</v>
      </c>
      <c r="J300" s="50"/>
      <c r="K300" s="50"/>
      <c r="L300" s="49">
        <v>37451.304052387088</v>
      </c>
      <c r="M300" s="48">
        <f t="shared" si="8"/>
        <v>293976.40324812045</v>
      </c>
    </row>
    <row r="301" spans="1:13" s="21" customFormat="1" ht="12" customHeight="1" x14ac:dyDescent="0.2">
      <c r="A301" s="45" t="s">
        <v>48</v>
      </c>
      <c r="B301" s="54" t="s">
        <v>83</v>
      </c>
      <c r="C301" s="46">
        <v>508</v>
      </c>
      <c r="D301" s="47">
        <v>1</v>
      </c>
      <c r="E301" s="47">
        <v>24614.711879679999</v>
      </c>
      <c r="F301" s="48">
        <f t="shared" si="9"/>
        <v>295376.54255616001</v>
      </c>
      <c r="G301" s="49">
        <v>0</v>
      </c>
      <c r="H301" s="49">
        <v>4143.3586466133338</v>
      </c>
      <c r="I301" s="47">
        <v>41433.586466133333</v>
      </c>
      <c r="J301" s="50"/>
      <c r="K301" s="50"/>
      <c r="L301" s="49">
        <v>28219.621131408388</v>
      </c>
      <c r="M301" s="48">
        <f t="shared" si="8"/>
        <v>369173.10880031507</v>
      </c>
    </row>
    <row r="302" spans="1:13" s="21" customFormat="1" ht="12" customHeight="1" x14ac:dyDescent="0.2">
      <c r="A302" s="45" t="s">
        <v>32</v>
      </c>
      <c r="B302" s="54" t="s">
        <v>83</v>
      </c>
      <c r="C302" s="46">
        <v>508</v>
      </c>
      <c r="D302" s="47">
        <v>1</v>
      </c>
      <c r="E302" s="47">
        <v>10155.374295039999</v>
      </c>
      <c r="F302" s="48">
        <f t="shared" si="9"/>
        <v>121864.49154048</v>
      </c>
      <c r="G302" s="49">
        <v>12979.285052178433</v>
      </c>
      <c r="H302" s="49">
        <v>2175.1776524515558</v>
      </c>
      <c r="I302" s="47">
        <v>21751.776524515557</v>
      </c>
      <c r="J302" s="50"/>
      <c r="K302" s="50"/>
      <c r="L302" s="49">
        <v>44059.335403724326</v>
      </c>
      <c r="M302" s="48">
        <f t="shared" si="8"/>
        <v>202830.06617334986</v>
      </c>
    </row>
    <row r="303" spans="1:13" s="21" customFormat="1" ht="12" customHeight="1" x14ac:dyDescent="0.2">
      <c r="A303" s="45" t="s">
        <v>33</v>
      </c>
      <c r="B303" s="54" t="s">
        <v>83</v>
      </c>
      <c r="C303" s="46">
        <v>508</v>
      </c>
      <c r="D303" s="47">
        <v>1</v>
      </c>
      <c r="E303" s="47">
        <v>8688.7246950400004</v>
      </c>
      <c r="F303" s="48">
        <f t="shared" si="9"/>
        <v>104264.69634048</v>
      </c>
      <c r="G303" s="49">
        <v>8567.5973673738245</v>
      </c>
      <c r="H303" s="49">
        <v>1884.5268216320001</v>
      </c>
      <c r="I303" s="47">
        <v>18845.268216320001</v>
      </c>
      <c r="J303" s="50"/>
      <c r="K303" s="50"/>
      <c r="L303" s="49">
        <v>40621.644856756975</v>
      </c>
      <c r="M303" s="48">
        <f t="shared" si="8"/>
        <v>174183.7336025628</v>
      </c>
    </row>
    <row r="304" spans="1:13" s="21" customFormat="1" ht="12" customHeight="1" x14ac:dyDescent="0.2">
      <c r="A304" s="45" t="s">
        <v>33</v>
      </c>
      <c r="B304" s="54" t="s">
        <v>83</v>
      </c>
      <c r="C304" s="46">
        <v>508</v>
      </c>
      <c r="D304" s="47">
        <v>1</v>
      </c>
      <c r="E304" s="47">
        <v>9951.7773721600006</v>
      </c>
      <c r="F304" s="48">
        <f t="shared" si="9"/>
        <v>119421.32846592</v>
      </c>
      <c r="G304" s="49">
        <v>15954.136795484159</v>
      </c>
      <c r="H304" s="49">
        <v>2172.4042477511107</v>
      </c>
      <c r="I304" s="47">
        <v>21724.04247751111</v>
      </c>
      <c r="J304" s="50"/>
      <c r="K304" s="50"/>
      <c r="L304" s="49">
        <v>43747.099979876926</v>
      </c>
      <c r="M304" s="48">
        <f t="shared" si="8"/>
        <v>203019.0119665433</v>
      </c>
    </row>
    <row r="305" spans="1:13" s="21" customFormat="1" ht="12" customHeight="1" x14ac:dyDescent="0.2">
      <c r="A305" s="45" t="s">
        <v>33</v>
      </c>
      <c r="B305" s="54" t="s">
        <v>83</v>
      </c>
      <c r="C305" s="46">
        <v>508</v>
      </c>
      <c r="D305" s="47">
        <v>1</v>
      </c>
      <c r="E305" s="47">
        <v>12022.24877568</v>
      </c>
      <c r="F305" s="48">
        <f t="shared" si="9"/>
        <v>144266.98530816002</v>
      </c>
      <c r="G305" s="49">
        <v>11219.749125931008</v>
      </c>
      <c r="H305" s="49">
        <v>2467.893535744</v>
      </c>
      <c r="I305" s="47">
        <v>24678.935357440001</v>
      </c>
      <c r="J305" s="50"/>
      <c r="K305" s="50"/>
      <c r="L305" s="49">
        <v>46607.137865474469</v>
      </c>
      <c r="M305" s="48">
        <f t="shared" si="8"/>
        <v>229240.70119274949</v>
      </c>
    </row>
    <row r="306" spans="1:13" s="21" customFormat="1" ht="12" customHeight="1" x14ac:dyDescent="0.2">
      <c r="A306" s="45" t="s">
        <v>43</v>
      </c>
      <c r="B306" s="54" t="s">
        <v>84</v>
      </c>
      <c r="C306" s="46">
        <v>508</v>
      </c>
      <c r="D306" s="47">
        <v>1</v>
      </c>
      <c r="E306" s="47">
        <v>34281.209031680002</v>
      </c>
      <c r="F306" s="48">
        <f t="shared" si="9"/>
        <v>411374.50838016003</v>
      </c>
      <c r="G306" s="49">
        <v>0</v>
      </c>
      <c r="H306" s="49">
        <v>5754.4415052799995</v>
      </c>
      <c r="I306" s="47">
        <v>57544.415052799988</v>
      </c>
      <c r="J306" s="50"/>
      <c r="K306" s="50"/>
      <c r="L306" s="49">
        <v>43358.143838015974</v>
      </c>
      <c r="M306" s="48">
        <f t="shared" si="8"/>
        <v>518031.50877625594</v>
      </c>
    </row>
    <row r="307" spans="1:13" s="21" customFormat="1" ht="12" customHeight="1" x14ac:dyDescent="0.2">
      <c r="A307" s="45" t="s">
        <v>28</v>
      </c>
      <c r="B307" s="54" t="s">
        <v>85</v>
      </c>
      <c r="C307" s="46">
        <v>508</v>
      </c>
      <c r="D307" s="47">
        <v>1</v>
      </c>
      <c r="E307" s="47">
        <v>6643.9754700800004</v>
      </c>
      <c r="F307" s="48">
        <f t="shared" si="9"/>
        <v>79727.705640960005</v>
      </c>
      <c r="G307" s="49">
        <v>4627.1965893304314</v>
      </c>
      <c r="H307" s="49">
        <v>1502.4624420693335</v>
      </c>
      <c r="I307" s="47">
        <v>15024.624420693333</v>
      </c>
      <c r="J307" s="50"/>
      <c r="K307" s="50"/>
      <c r="L307" s="49">
        <v>36294.814127155594</v>
      </c>
      <c r="M307" s="48">
        <f t="shared" si="8"/>
        <v>137176.80322020868</v>
      </c>
    </row>
    <row r="308" spans="1:13" s="21" customFormat="1" ht="12" customHeight="1" x14ac:dyDescent="0.2">
      <c r="A308" s="45" t="s">
        <v>28</v>
      </c>
      <c r="B308" s="54" t="s">
        <v>85</v>
      </c>
      <c r="C308" s="46">
        <v>508</v>
      </c>
      <c r="D308" s="47">
        <v>1</v>
      </c>
      <c r="E308" s="47">
        <v>6645.0328422399998</v>
      </c>
      <c r="F308" s="48">
        <f t="shared" si="9"/>
        <v>79740.394106880005</v>
      </c>
      <c r="G308" s="49">
        <v>6941.6361292861448</v>
      </c>
      <c r="H308" s="49">
        <v>1526.8807473920001</v>
      </c>
      <c r="I308" s="47">
        <v>15268.80747392</v>
      </c>
      <c r="J308" s="50"/>
      <c r="K308" s="50"/>
      <c r="L308" s="49">
        <v>36477.988887752384</v>
      </c>
      <c r="M308" s="48">
        <f t="shared" si="8"/>
        <v>139955.70734523053</v>
      </c>
    </row>
    <row r="309" spans="1:13" s="21" customFormat="1" ht="12" customHeight="1" x14ac:dyDescent="0.2">
      <c r="A309" s="45" t="s">
        <v>28</v>
      </c>
      <c r="B309" s="54" t="s">
        <v>85</v>
      </c>
      <c r="C309" s="46">
        <v>508</v>
      </c>
      <c r="D309" s="47">
        <v>1</v>
      </c>
      <c r="E309" s="47">
        <v>7084.4272179199997</v>
      </c>
      <c r="F309" s="48">
        <f t="shared" si="9"/>
        <v>85013.126615040004</v>
      </c>
      <c r="G309" s="49">
        <v>7291.218294577151</v>
      </c>
      <c r="H309" s="49">
        <v>1603.7747631359998</v>
      </c>
      <c r="I309" s="47">
        <v>16037.747631359996</v>
      </c>
      <c r="J309" s="50"/>
      <c r="K309" s="50"/>
      <c r="L309" s="49">
        <v>37482.424641332043</v>
      </c>
      <c r="M309" s="48">
        <f t="shared" si="8"/>
        <v>147428.29194544518</v>
      </c>
    </row>
    <row r="310" spans="1:13" s="21" customFormat="1" ht="12" customHeight="1" x14ac:dyDescent="0.2">
      <c r="A310" s="45" t="s">
        <v>28</v>
      </c>
      <c r="B310" s="54" t="s">
        <v>85</v>
      </c>
      <c r="C310" s="46">
        <v>508</v>
      </c>
      <c r="D310" s="47">
        <v>1</v>
      </c>
      <c r="E310" s="47">
        <v>7377.8254950399996</v>
      </c>
      <c r="F310" s="48">
        <f t="shared" si="9"/>
        <v>88533.905940479992</v>
      </c>
      <c r="G310" s="49">
        <v>0</v>
      </c>
      <c r="H310" s="49">
        <v>1576.3042491733333</v>
      </c>
      <c r="I310" s="47">
        <v>15763.042491733333</v>
      </c>
      <c r="J310" s="50"/>
      <c r="K310" s="50"/>
      <c r="L310" s="49">
        <v>37699.034709558611</v>
      </c>
      <c r="M310" s="48">
        <f t="shared" si="8"/>
        <v>143572.28739094528</v>
      </c>
    </row>
    <row r="311" spans="1:13" s="21" customFormat="1" ht="12" customHeight="1" x14ac:dyDescent="0.2">
      <c r="A311" s="45" t="s">
        <v>28</v>
      </c>
      <c r="B311" s="54" t="s">
        <v>85</v>
      </c>
      <c r="C311" s="46">
        <v>508</v>
      </c>
      <c r="D311" s="47">
        <v>1</v>
      </c>
      <c r="E311" s="47">
        <v>8230.1262950399996</v>
      </c>
      <c r="F311" s="48">
        <f t="shared" si="9"/>
        <v>98761.515540480003</v>
      </c>
      <c r="G311" s="49">
        <v>13671.227467223041</v>
      </c>
      <c r="H311" s="49">
        <v>1861.5505810488892</v>
      </c>
      <c r="I311" s="47">
        <v>18615.505810488892</v>
      </c>
      <c r="J311" s="50"/>
      <c r="K311" s="50"/>
      <c r="L311" s="49">
        <v>40240.415229828177</v>
      </c>
      <c r="M311" s="48">
        <f t="shared" si="8"/>
        <v>173150.214629069</v>
      </c>
    </row>
    <row r="312" spans="1:13" s="21" customFormat="1" ht="12" customHeight="1" x14ac:dyDescent="0.2">
      <c r="A312" s="45" t="s">
        <v>28</v>
      </c>
      <c r="B312" s="54" t="s">
        <v>85</v>
      </c>
      <c r="C312" s="46">
        <v>508</v>
      </c>
      <c r="D312" s="47">
        <v>3</v>
      </c>
      <c r="E312" s="47">
        <v>8459.4254950400009</v>
      </c>
      <c r="F312" s="48">
        <f t="shared" si="9"/>
        <v>304539.31782144005</v>
      </c>
      <c r="G312" s="49">
        <v>19565.389488992259</v>
      </c>
      <c r="H312" s="49">
        <v>5168.8860210346675</v>
      </c>
      <c r="I312" s="47">
        <v>51688.860210346669</v>
      </c>
      <c r="J312" s="50"/>
      <c r="K312" s="50"/>
      <c r="L312" s="49">
        <v>95841.953087934351</v>
      </c>
      <c r="M312" s="48">
        <f t="shared" si="8"/>
        <v>476804.406629748</v>
      </c>
    </row>
    <row r="313" spans="1:13" s="21" customFormat="1" ht="12" customHeight="1" x14ac:dyDescent="0.2">
      <c r="A313" s="45" t="s">
        <v>28</v>
      </c>
      <c r="B313" s="54" t="s">
        <v>85</v>
      </c>
      <c r="C313" s="46">
        <v>508</v>
      </c>
      <c r="D313" s="47">
        <v>1</v>
      </c>
      <c r="E313" s="47">
        <v>8600.0334950399993</v>
      </c>
      <c r="F313" s="48">
        <f t="shared" si="9"/>
        <v>103200.40194047999</v>
      </c>
      <c r="G313" s="49">
        <v>14161.724414423041</v>
      </c>
      <c r="H313" s="49">
        <v>1928.3393810488892</v>
      </c>
      <c r="I313" s="47">
        <v>19283.393810488891</v>
      </c>
      <c r="J313" s="50"/>
      <c r="K313" s="50"/>
      <c r="L313" s="49">
        <v>40976.659778214387</v>
      </c>
      <c r="M313" s="48">
        <f t="shared" si="8"/>
        <v>179550.51932465518</v>
      </c>
    </row>
    <row r="314" spans="1:13" s="21" customFormat="1" ht="12" customHeight="1" x14ac:dyDescent="0.2">
      <c r="A314" s="45" t="s">
        <v>28</v>
      </c>
      <c r="B314" s="54" t="s">
        <v>85</v>
      </c>
      <c r="C314" s="46">
        <v>508</v>
      </c>
      <c r="D314" s="47">
        <v>2</v>
      </c>
      <c r="E314" s="47">
        <v>8623.8286950399997</v>
      </c>
      <c r="F314" s="48">
        <f t="shared" si="9"/>
        <v>206971.88868095999</v>
      </c>
      <c r="G314" s="49">
        <v>28386.553699246077</v>
      </c>
      <c r="H314" s="49">
        <v>3865.2714732088884</v>
      </c>
      <c r="I314" s="47">
        <v>38652.714732088883</v>
      </c>
      <c r="J314" s="50"/>
      <c r="K314" s="50"/>
      <c r="L314" s="49">
        <v>82022.946638270558</v>
      </c>
      <c r="M314" s="48">
        <f t="shared" si="8"/>
        <v>359899.3752237744</v>
      </c>
    </row>
    <row r="315" spans="1:13" s="21" customFormat="1" ht="12" customHeight="1" x14ac:dyDescent="0.2">
      <c r="A315" s="45" t="s">
        <v>28</v>
      </c>
      <c r="B315" s="54" t="s">
        <v>85</v>
      </c>
      <c r="C315" s="46">
        <v>508</v>
      </c>
      <c r="D315" s="47">
        <v>1</v>
      </c>
      <c r="E315" s="47">
        <v>9285.7678950400004</v>
      </c>
      <c r="F315" s="48">
        <f t="shared" si="9"/>
        <v>111429.21474048001</v>
      </c>
      <c r="G315" s="49">
        <v>12056.806583058433</v>
      </c>
      <c r="H315" s="49">
        <v>2020.5809591182224</v>
      </c>
      <c r="I315" s="47">
        <v>20205.809591182224</v>
      </c>
      <c r="J315" s="50"/>
      <c r="K315" s="50"/>
      <c r="L315" s="49">
        <v>41974.11456879125</v>
      </c>
      <c r="M315" s="48">
        <f t="shared" si="8"/>
        <v>187686.52644263016</v>
      </c>
    </row>
    <row r="316" spans="1:13" s="21" customFormat="1" ht="12" customHeight="1" x14ac:dyDescent="0.2">
      <c r="A316" s="45" t="s">
        <v>28</v>
      </c>
      <c r="B316" s="54" t="s">
        <v>85</v>
      </c>
      <c r="C316" s="46">
        <v>508</v>
      </c>
      <c r="D316" s="47">
        <v>1</v>
      </c>
      <c r="E316" s="47">
        <v>9319.1716966399999</v>
      </c>
      <c r="F316" s="48">
        <f t="shared" si="9"/>
        <v>111830.06035968001</v>
      </c>
      <c r="G316" s="49">
        <v>6046.120667897856</v>
      </c>
      <c r="H316" s="49">
        <v>1963.190681088</v>
      </c>
      <c r="I316" s="47">
        <v>19631.906810879998</v>
      </c>
      <c r="J316" s="50"/>
      <c r="K316" s="50"/>
      <c r="L316" s="49">
        <v>41503.317199088502</v>
      </c>
      <c r="M316" s="48">
        <f t="shared" si="8"/>
        <v>180974.59571863437</v>
      </c>
    </row>
    <row r="317" spans="1:13" s="21" customFormat="1" ht="12" customHeight="1" x14ac:dyDescent="0.2">
      <c r="A317" s="45" t="s">
        <v>28</v>
      </c>
      <c r="B317" s="54" t="s">
        <v>85</v>
      </c>
      <c r="C317" s="46">
        <v>508</v>
      </c>
      <c r="D317" s="47">
        <v>1</v>
      </c>
      <c r="E317" s="47">
        <v>9662.8897996800006</v>
      </c>
      <c r="F317" s="48">
        <f t="shared" si="9"/>
        <v>115954.67759616001</v>
      </c>
      <c r="G317" s="49">
        <v>12456.857499500546</v>
      </c>
      <c r="H317" s="49">
        <v>2087.6248532764444</v>
      </c>
      <c r="I317" s="47">
        <v>20876.248532764443</v>
      </c>
      <c r="J317" s="50"/>
      <c r="K317" s="50"/>
      <c r="L317" s="49">
        <v>42704.399508884897</v>
      </c>
      <c r="M317" s="48">
        <f t="shared" si="8"/>
        <v>194079.80799058636</v>
      </c>
    </row>
    <row r="318" spans="1:13" s="21" customFormat="1" ht="12" customHeight="1" x14ac:dyDescent="0.2">
      <c r="A318" s="45" t="s">
        <v>28</v>
      </c>
      <c r="B318" s="54" t="s">
        <v>85</v>
      </c>
      <c r="C318" s="46">
        <v>508</v>
      </c>
      <c r="D318" s="47">
        <v>1</v>
      </c>
      <c r="E318" s="47">
        <v>10075.51760384</v>
      </c>
      <c r="F318" s="48">
        <f t="shared" si="9"/>
        <v>120906.21124608</v>
      </c>
      <c r="G318" s="49">
        <v>0</v>
      </c>
      <c r="H318" s="49">
        <v>2025.9196006400002</v>
      </c>
      <c r="I318" s="47">
        <v>20259.196006400005</v>
      </c>
      <c r="J318" s="50"/>
      <c r="K318" s="50"/>
      <c r="L318" s="49">
        <v>42638.903367565683</v>
      </c>
      <c r="M318" s="48">
        <f t="shared" si="8"/>
        <v>185830.23022068568</v>
      </c>
    </row>
    <row r="319" spans="1:13" s="21" customFormat="1" ht="12" customHeight="1" x14ac:dyDescent="0.2">
      <c r="A319" s="45" t="s">
        <v>28</v>
      </c>
      <c r="B319" s="54" t="s">
        <v>85</v>
      </c>
      <c r="C319" s="46">
        <v>508</v>
      </c>
      <c r="D319" s="47">
        <v>1</v>
      </c>
      <c r="E319" s="47">
        <v>10081.825495040001</v>
      </c>
      <c r="F319" s="48">
        <f t="shared" si="9"/>
        <v>120981.90594048001</v>
      </c>
      <c r="G319" s="49">
        <v>12901.264485138434</v>
      </c>
      <c r="H319" s="49">
        <v>2162.1023102293334</v>
      </c>
      <c r="I319" s="47">
        <v>21621.023102293337</v>
      </c>
      <c r="J319" s="50"/>
      <c r="K319" s="50"/>
      <c r="L319" s="49">
        <v>43822.968258263689</v>
      </c>
      <c r="M319" s="48">
        <f t="shared" si="8"/>
        <v>201489.2640964048</v>
      </c>
    </row>
    <row r="320" spans="1:13" s="21" customFormat="1" ht="12" customHeight="1" x14ac:dyDescent="0.2">
      <c r="A320" s="45" t="s">
        <v>28</v>
      </c>
      <c r="B320" s="54" t="s">
        <v>85</v>
      </c>
      <c r="C320" s="46">
        <v>508</v>
      </c>
      <c r="D320" s="47">
        <v>1</v>
      </c>
      <c r="E320" s="47">
        <v>13932.32149504</v>
      </c>
      <c r="F320" s="48">
        <f t="shared" si="9"/>
        <v>167187.85794048</v>
      </c>
      <c r="G320" s="49">
        <v>12739.402981453826</v>
      </c>
      <c r="H320" s="49">
        <v>2802.1562616319998</v>
      </c>
      <c r="I320" s="47">
        <v>28021.56261632</v>
      </c>
      <c r="J320" s="50"/>
      <c r="K320" s="50"/>
      <c r="L320" s="49">
        <v>49501.960035736847</v>
      </c>
      <c r="M320" s="48">
        <f t="shared" si="8"/>
        <v>260252.93983562267</v>
      </c>
    </row>
    <row r="321" spans="1:13" s="21" customFormat="1" ht="12" customHeight="1" x14ac:dyDescent="0.2">
      <c r="A321" s="45" t="s">
        <v>43</v>
      </c>
      <c r="B321" s="54" t="s">
        <v>85</v>
      </c>
      <c r="C321" s="46">
        <v>508</v>
      </c>
      <c r="D321" s="47">
        <v>1</v>
      </c>
      <c r="E321" s="47">
        <v>29919.2192</v>
      </c>
      <c r="F321" s="48">
        <f t="shared" si="9"/>
        <v>359030.63040000002</v>
      </c>
      <c r="G321" s="49">
        <v>0</v>
      </c>
      <c r="H321" s="49">
        <v>5027.4431999999997</v>
      </c>
      <c r="I321" s="47">
        <v>50274.431999999993</v>
      </c>
      <c r="J321" s="50"/>
      <c r="K321" s="50"/>
      <c r="L321" s="49">
        <v>35012.205946682094</v>
      </c>
      <c r="M321" s="48">
        <f t="shared" si="8"/>
        <v>449344.71154668205</v>
      </c>
    </row>
    <row r="322" spans="1:13" s="21" customFormat="1" ht="12" customHeight="1" x14ac:dyDescent="0.2">
      <c r="A322" s="45" t="s">
        <v>32</v>
      </c>
      <c r="B322" s="54" t="s">
        <v>85</v>
      </c>
      <c r="C322" s="46">
        <v>508</v>
      </c>
      <c r="D322" s="47">
        <v>1</v>
      </c>
      <c r="E322" s="47">
        <v>9080.2638950399996</v>
      </c>
      <c r="F322" s="48">
        <f t="shared" si="9"/>
        <v>108963.16674048</v>
      </c>
      <c r="G322" s="49">
        <v>11838.80793985843</v>
      </c>
      <c r="H322" s="49">
        <v>1984.0469146737778</v>
      </c>
      <c r="I322" s="47">
        <v>19840.469146737778</v>
      </c>
      <c r="J322" s="50"/>
      <c r="K322" s="50"/>
      <c r="L322" s="49">
        <v>41579.499759873928</v>
      </c>
      <c r="M322" s="48">
        <f t="shared" si="8"/>
        <v>184205.99050162392</v>
      </c>
    </row>
    <row r="323" spans="1:13" s="21" customFormat="1" ht="12" customHeight="1" x14ac:dyDescent="0.2">
      <c r="A323" s="45" t="s">
        <v>33</v>
      </c>
      <c r="B323" s="54" t="s">
        <v>85</v>
      </c>
      <c r="C323" s="46">
        <v>508</v>
      </c>
      <c r="D323" s="47">
        <v>1</v>
      </c>
      <c r="E323" s="47">
        <v>9885.7772748799998</v>
      </c>
      <c r="F323" s="48">
        <f t="shared" si="9"/>
        <v>118629.32729856001</v>
      </c>
      <c r="G323" s="49">
        <v>12693.296533192704</v>
      </c>
      <c r="H323" s="49">
        <v>2127.2492933120002</v>
      </c>
      <c r="I323" s="47">
        <v>21272.492933120004</v>
      </c>
      <c r="J323" s="50"/>
      <c r="K323" s="50"/>
      <c r="L323" s="49">
        <v>43274.727233136749</v>
      </c>
      <c r="M323" s="48">
        <f t="shared" si="8"/>
        <v>197997.09329132145</v>
      </c>
    </row>
    <row r="324" spans="1:13" s="21" customFormat="1" ht="12" customHeight="1" x14ac:dyDescent="0.2">
      <c r="A324" s="45" t="s">
        <v>33</v>
      </c>
      <c r="B324" s="54" t="s">
        <v>85</v>
      </c>
      <c r="C324" s="46">
        <v>508</v>
      </c>
      <c r="D324" s="47">
        <v>1</v>
      </c>
      <c r="E324" s="47">
        <v>14066.52988416</v>
      </c>
      <c r="F324" s="48">
        <f t="shared" si="9"/>
        <v>168798.35860991999</v>
      </c>
      <c r="G324" s="49">
        <v>12846.179175837697</v>
      </c>
      <c r="H324" s="49">
        <v>2825.6427297279997</v>
      </c>
      <c r="I324" s="47">
        <v>28256.427297279999</v>
      </c>
      <c r="J324" s="50"/>
      <c r="K324" s="50"/>
      <c r="L324" s="49">
        <v>49705.360365117987</v>
      </c>
      <c r="M324" s="48">
        <f t="shared" si="8"/>
        <v>262431.96817788365</v>
      </c>
    </row>
    <row r="325" spans="1:13" s="21" customFormat="1" ht="12" customHeight="1" x14ac:dyDescent="0.2">
      <c r="A325" s="45" t="s">
        <v>33</v>
      </c>
      <c r="B325" s="54" t="s">
        <v>85</v>
      </c>
      <c r="C325" s="46">
        <v>508</v>
      </c>
      <c r="D325" s="47">
        <v>1</v>
      </c>
      <c r="E325" s="47">
        <v>16849.202872319998</v>
      </c>
      <c r="F325" s="48">
        <f t="shared" si="9"/>
        <v>202190.43446783998</v>
      </c>
      <c r="G325" s="49">
        <v>15060.073805217791</v>
      </c>
      <c r="H325" s="49">
        <v>3312.6105026559999</v>
      </c>
      <c r="I325" s="47">
        <v>33126.105026559999</v>
      </c>
      <c r="J325" s="50"/>
      <c r="K325" s="50"/>
      <c r="L325" s="49">
        <v>53922.657108361833</v>
      </c>
      <c r="M325" s="48">
        <f t="shared" si="8"/>
        <v>307611.88091063558</v>
      </c>
    </row>
    <row r="326" spans="1:13" s="21" customFormat="1" ht="12" customHeight="1" x14ac:dyDescent="0.2">
      <c r="A326" s="45" t="s">
        <v>33</v>
      </c>
      <c r="B326" s="54" t="s">
        <v>85</v>
      </c>
      <c r="C326" s="46">
        <v>508</v>
      </c>
      <c r="D326" s="47">
        <v>1</v>
      </c>
      <c r="E326" s="47">
        <v>17472.204472320002</v>
      </c>
      <c r="F326" s="48">
        <f t="shared" si="9"/>
        <v>209666.45366784002</v>
      </c>
      <c r="G326" s="49">
        <v>20740.978504237057</v>
      </c>
      <c r="H326" s="49">
        <v>3475.9474617457777</v>
      </c>
      <c r="I326" s="47">
        <v>34759.474617457781</v>
      </c>
      <c r="J326" s="50"/>
      <c r="K326" s="50"/>
      <c r="L326" s="49">
        <v>55337.207441906219</v>
      </c>
      <c r="M326" s="48">
        <f t="shared" si="8"/>
        <v>323980.06169318687</v>
      </c>
    </row>
    <row r="327" spans="1:13" s="21" customFormat="1" ht="12" customHeight="1" x14ac:dyDescent="0.2">
      <c r="A327" s="45" t="s">
        <v>33</v>
      </c>
      <c r="B327" s="54" t="s">
        <v>85</v>
      </c>
      <c r="C327" s="46">
        <v>508</v>
      </c>
      <c r="D327" s="47">
        <v>1</v>
      </c>
      <c r="E327" s="47">
        <v>19191.56255744</v>
      </c>
      <c r="F327" s="48">
        <f t="shared" si="9"/>
        <v>230298.75068927999</v>
      </c>
      <c r="G327" s="49">
        <v>0</v>
      </c>
      <c r="H327" s="49">
        <v>3545.26042624</v>
      </c>
      <c r="I327" s="47">
        <v>35452.604262400004</v>
      </c>
      <c r="J327" s="50"/>
      <c r="K327" s="50"/>
      <c r="L327" s="49">
        <v>56311.31135358</v>
      </c>
      <c r="M327" s="48">
        <f t="shared" si="8"/>
        <v>325607.92673149996</v>
      </c>
    </row>
    <row r="328" spans="1:13" s="21" customFormat="1" ht="12" customHeight="1" x14ac:dyDescent="0.2">
      <c r="A328" s="45" t="s">
        <v>33</v>
      </c>
      <c r="B328" s="54" t="s">
        <v>85</v>
      </c>
      <c r="C328" s="46">
        <v>508</v>
      </c>
      <c r="D328" s="47">
        <v>1</v>
      </c>
      <c r="E328" s="47">
        <v>21532.963512319999</v>
      </c>
      <c r="F328" s="48">
        <f t="shared" si="9"/>
        <v>258395.56214783998</v>
      </c>
      <c r="G328" s="49">
        <v>12524.315846934529</v>
      </c>
      <c r="H328" s="49">
        <v>4066.6770493439999</v>
      </c>
      <c r="I328" s="47">
        <v>40666.770493439995</v>
      </c>
      <c r="J328" s="50"/>
      <c r="K328" s="50"/>
      <c r="L328" s="49">
        <v>61802.750057081277</v>
      </c>
      <c r="M328" s="48">
        <f t="shared" si="8"/>
        <v>377456.07559463975</v>
      </c>
    </row>
    <row r="329" spans="1:13" s="21" customFormat="1" ht="12" customHeight="1" x14ac:dyDescent="0.2">
      <c r="A329" s="45" t="s">
        <v>28</v>
      </c>
      <c r="B329" s="54" t="s">
        <v>86</v>
      </c>
      <c r="C329" s="46">
        <v>508</v>
      </c>
      <c r="D329" s="47">
        <v>1</v>
      </c>
      <c r="E329" s="47">
        <v>6411.6460595199997</v>
      </c>
      <c r="F329" s="48">
        <f t="shared" si="9"/>
        <v>76939.752714239992</v>
      </c>
      <c r="G329" s="49">
        <v>6755.9536049541121</v>
      </c>
      <c r="H329" s="49">
        <v>1486.038060416</v>
      </c>
      <c r="I329" s="47">
        <v>14860.38060416</v>
      </c>
      <c r="J329" s="50"/>
      <c r="K329" s="50"/>
      <c r="L329" s="49">
        <v>36027.323366873337</v>
      </c>
      <c r="M329" s="48">
        <f t="shared" si="8"/>
        <v>136069.44835064345</v>
      </c>
    </row>
    <row r="330" spans="1:13" s="21" customFormat="1" ht="12" customHeight="1" x14ac:dyDescent="0.2">
      <c r="A330" s="45" t="s">
        <v>28</v>
      </c>
      <c r="B330" s="54" t="s">
        <v>86</v>
      </c>
      <c r="C330" s="46">
        <v>508</v>
      </c>
      <c r="D330" s="47">
        <v>1</v>
      </c>
      <c r="E330" s="47">
        <v>8801.2110950400001</v>
      </c>
      <c r="F330" s="48">
        <f t="shared" si="9"/>
        <v>105614.53314047999</v>
      </c>
      <c r="G330" s="49">
        <v>14428.485912023039</v>
      </c>
      <c r="H330" s="49">
        <v>1964.6631143822224</v>
      </c>
      <c r="I330" s="47">
        <v>19646.631143822226</v>
      </c>
      <c r="J330" s="50"/>
      <c r="K330" s="50"/>
      <c r="L330" s="49">
        <v>41298.971124899144</v>
      </c>
      <c r="M330" s="48">
        <f t="shared" si="8"/>
        <v>182953.28443560662</v>
      </c>
    </row>
    <row r="331" spans="1:13" s="21" customFormat="1" ht="12" customHeight="1" x14ac:dyDescent="0.2">
      <c r="A331" s="45" t="s">
        <v>28</v>
      </c>
      <c r="B331" s="54" t="s">
        <v>86</v>
      </c>
      <c r="C331" s="46">
        <v>508</v>
      </c>
      <c r="D331" s="47">
        <v>1</v>
      </c>
      <c r="E331" s="47">
        <v>8811.3937100799994</v>
      </c>
      <c r="F331" s="48">
        <f t="shared" si="9"/>
        <v>105736.72452095999</v>
      </c>
      <c r="G331" s="49">
        <v>0</v>
      </c>
      <c r="H331" s="49">
        <v>1815.2322850133332</v>
      </c>
      <c r="I331" s="47">
        <v>18152.322850133332</v>
      </c>
      <c r="J331" s="50"/>
      <c r="K331" s="50"/>
      <c r="L331" s="49">
        <v>40060.148454754446</v>
      </c>
      <c r="M331" s="48">
        <f t="shared" ref="M331:M394" si="10">F331+G331+H331+I331+J331+K331+L331</f>
        <v>165764.4281108611</v>
      </c>
    </row>
    <row r="332" spans="1:13" s="21" customFormat="1" ht="12" customHeight="1" x14ac:dyDescent="0.2">
      <c r="A332" s="45" t="s">
        <v>28</v>
      </c>
      <c r="B332" s="54" t="s">
        <v>86</v>
      </c>
      <c r="C332" s="46">
        <v>508</v>
      </c>
      <c r="D332" s="47">
        <v>1</v>
      </c>
      <c r="E332" s="47">
        <v>9601.5950950400002</v>
      </c>
      <c r="F332" s="48">
        <f t="shared" ref="F332:F395" si="11">(D332*E332)*12</f>
        <v>115219.14114048</v>
      </c>
      <c r="G332" s="49">
        <v>9293.8770576138231</v>
      </c>
      <c r="H332" s="49">
        <v>2044.2791416320001</v>
      </c>
      <c r="I332" s="47">
        <v>20442.79141632</v>
      </c>
      <c r="J332" s="50"/>
      <c r="K332" s="50"/>
      <c r="L332" s="49">
        <v>42306.478275185764</v>
      </c>
      <c r="M332" s="48">
        <f t="shared" si="10"/>
        <v>189306.56703123159</v>
      </c>
    </row>
    <row r="333" spans="1:13" s="21" customFormat="1" ht="12" customHeight="1" x14ac:dyDescent="0.2">
      <c r="A333" s="45" t="s">
        <v>28</v>
      </c>
      <c r="B333" s="54" t="s">
        <v>86</v>
      </c>
      <c r="C333" s="46">
        <v>508</v>
      </c>
      <c r="D333" s="47">
        <v>1</v>
      </c>
      <c r="E333" s="47">
        <v>13970.41198592</v>
      </c>
      <c r="F333" s="48">
        <f t="shared" si="11"/>
        <v>167644.94383104</v>
      </c>
      <c r="G333" s="49">
        <v>12769.707775997951</v>
      </c>
      <c r="H333" s="49">
        <v>2808.822097536</v>
      </c>
      <c r="I333" s="47">
        <v>28088.220975360004</v>
      </c>
      <c r="J333" s="50"/>
      <c r="K333" s="50"/>
      <c r="L333" s="49">
        <v>49559.688307732977</v>
      </c>
      <c r="M333" s="48">
        <f t="shared" si="10"/>
        <v>260871.38298766693</v>
      </c>
    </row>
    <row r="334" spans="1:13" s="21" customFormat="1" ht="12" customHeight="1" x14ac:dyDescent="0.2">
      <c r="A334" s="45" t="s">
        <v>29</v>
      </c>
      <c r="B334" s="54" t="s">
        <v>86</v>
      </c>
      <c r="C334" s="46">
        <v>508</v>
      </c>
      <c r="D334" s="47">
        <v>1</v>
      </c>
      <c r="E334" s="47">
        <v>9467.0475161600007</v>
      </c>
      <c r="F334" s="48">
        <f t="shared" si="11"/>
        <v>113604.57019392001</v>
      </c>
      <c r="G334" s="49">
        <v>15311.385006428161</v>
      </c>
      <c r="H334" s="49">
        <v>2084.8835793066664</v>
      </c>
      <c r="I334" s="47">
        <v>20848.835793066668</v>
      </c>
      <c r="J334" s="50"/>
      <c r="K334" s="50"/>
      <c r="L334" s="49">
        <v>42593.15293772061</v>
      </c>
      <c r="M334" s="48">
        <f t="shared" si="10"/>
        <v>194442.82751044212</v>
      </c>
    </row>
    <row r="335" spans="1:13" s="21" customFormat="1" ht="12" customHeight="1" x14ac:dyDescent="0.2">
      <c r="A335" s="45" t="s">
        <v>29</v>
      </c>
      <c r="B335" s="54" t="s">
        <v>86</v>
      </c>
      <c r="C335" s="46">
        <v>508</v>
      </c>
      <c r="D335" s="47">
        <v>1</v>
      </c>
      <c r="E335" s="47">
        <v>14044.170716160001</v>
      </c>
      <c r="F335" s="48">
        <f t="shared" si="11"/>
        <v>168530.04859392002</v>
      </c>
      <c r="G335" s="49">
        <v>12828.390221776895</v>
      </c>
      <c r="H335" s="49">
        <v>2821.7298753280002</v>
      </c>
      <c r="I335" s="47">
        <v>28217.29875328</v>
      </c>
      <c r="J335" s="50"/>
      <c r="K335" s="50"/>
      <c r="L335" s="49">
        <v>49671.473793900586</v>
      </c>
      <c r="M335" s="48">
        <f t="shared" si="10"/>
        <v>262068.94123820547</v>
      </c>
    </row>
    <row r="336" spans="1:13" s="21" customFormat="1" ht="12" customHeight="1" x14ac:dyDescent="0.2">
      <c r="A336" s="45" t="s">
        <v>43</v>
      </c>
      <c r="B336" s="54" t="s">
        <v>86</v>
      </c>
      <c r="C336" s="46">
        <v>508</v>
      </c>
      <c r="D336" s="47">
        <v>1</v>
      </c>
      <c r="E336" s="47">
        <v>36400</v>
      </c>
      <c r="F336" s="48">
        <f t="shared" si="11"/>
        <v>436800</v>
      </c>
      <c r="G336" s="49">
        <v>0</v>
      </c>
      <c r="H336" s="49">
        <v>6107.5733333333319</v>
      </c>
      <c r="I336" s="47">
        <v>61075.733333333323</v>
      </c>
      <c r="J336" s="50"/>
      <c r="K336" s="50"/>
      <c r="L336" s="49">
        <v>45900.693000000014</v>
      </c>
      <c r="M336" s="48">
        <f t="shared" si="10"/>
        <v>549883.99966666661</v>
      </c>
    </row>
    <row r="337" spans="1:13" s="21" customFormat="1" ht="12" customHeight="1" x14ac:dyDescent="0.2">
      <c r="A337" s="45" t="s">
        <v>32</v>
      </c>
      <c r="B337" s="54" t="s">
        <v>86</v>
      </c>
      <c r="C337" s="46">
        <v>508</v>
      </c>
      <c r="D337" s="47">
        <v>1</v>
      </c>
      <c r="E337" s="47">
        <v>7705.5096268799998</v>
      </c>
      <c r="F337" s="48">
        <f t="shared" si="11"/>
        <v>92466.115522559994</v>
      </c>
      <c r="G337" s="49">
        <v>0</v>
      </c>
      <c r="H337" s="49">
        <v>1630.9182711466667</v>
      </c>
      <c r="I337" s="47">
        <v>16309.182711466667</v>
      </c>
      <c r="J337" s="50"/>
      <c r="K337" s="50"/>
      <c r="L337" s="49">
        <v>38211.340256726791</v>
      </c>
      <c r="M337" s="48">
        <f t="shared" si="10"/>
        <v>148617.55676190014</v>
      </c>
    </row>
    <row r="338" spans="1:13" s="21" customFormat="1" ht="12" customHeight="1" x14ac:dyDescent="0.2">
      <c r="A338" s="45" t="s">
        <v>32</v>
      </c>
      <c r="B338" s="54" t="s">
        <v>86</v>
      </c>
      <c r="C338" s="46">
        <v>508</v>
      </c>
      <c r="D338" s="47">
        <v>1</v>
      </c>
      <c r="E338" s="47">
        <v>8107.5922636799996</v>
      </c>
      <c r="F338" s="48">
        <f t="shared" si="11"/>
        <v>97291.107164159999</v>
      </c>
      <c r="G338" s="49">
        <v>0</v>
      </c>
      <c r="H338" s="49">
        <v>1697.9320439466667</v>
      </c>
      <c r="I338" s="47">
        <v>16979.320439466668</v>
      </c>
      <c r="J338" s="50"/>
      <c r="K338" s="50"/>
      <c r="L338" s="49">
        <v>38849.131132298076</v>
      </c>
      <c r="M338" s="48">
        <f t="shared" si="10"/>
        <v>154817.49077987141</v>
      </c>
    </row>
    <row r="339" spans="1:13" s="21" customFormat="1" ht="12" customHeight="1" x14ac:dyDescent="0.2">
      <c r="A339" s="45" t="s">
        <v>33</v>
      </c>
      <c r="B339" s="54" t="s">
        <v>86</v>
      </c>
      <c r="C339" s="46">
        <v>508</v>
      </c>
      <c r="D339" s="47">
        <v>1</v>
      </c>
      <c r="E339" s="47">
        <v>12117.46072576</v>
      </c>
      <c r="F339" s="48">
        <f t="shared" si="11"/>
        <v>145409.52870912</v>
      </c>
      <c r="G339" s="49">
        <v>11295.499753414657</v>
      </c>
      <c r="H339" s="49">
        <v>2484.5556270080001</v>
      </c>
      <c r="I339" s="47">
        <v>24845.55627008</v>
      </c>
      <c r="J339" s="50"/>
      <c r="K339" s="50"/>
      <c r="L339" s="49">
        <v>46751.436907689924</v>
      </c>
      <c r="M339" s="48">
        <f t="shared" si="10"/>
        <v>230786.57726731259</v>
      </c>
    </row>
    <row r="340" spans="1:13" s="21" customFormat="1" ht="12" customHeight="1" x14ac:dyDescent="0.2">
      <c r="A340" s="45" t="s">
        <v>33</v>
      </c>
      <c r="B340" s="54" t="s">
        <v>86</v>
      </c>
      <c r="C340" s="46">
        <v>508</v>
      </c>
      <c r="D340" s="47">
        <v>1</v>
      </c>
      <c r="E340" s="47">
        <v>16849.202872319998</v>
      </c>
      <c r="F340" s="48">
        <f t="shared" si="11"/>
        <v>202190.43446783998</v>
      </c>
      <c r="G340" s="49">
        <v>15060.073805217791</v>
      </c>
      <c r="H340" s="49">
        <v>3312.6105026559999</v>
      </c>
      <c r="I340" s="47">
        <v>33126.105026559999</v>
      </c>
      <c r="J340" s="50"/>
      <c r="K340" s="50"/>
      <c r="L340" s="49">
        <v>53922.657108361833</v>
      </c>
      <c r="M340" s="48">
        <f t="shared" si="10"/>
        <v>307611.88091063558</v>
      </c>
    </row>
    <row r="341" spans="1:13" s="21" customFormat="1" ht="12" customHeight="1" x14ac:dyDescent="0.2">
      <c r="A341" s="45" t="s">
        <v>28</v>
      </c>
      <c r="B341" s="54" t="s">
        <v>87</v>
      </c>
      <c r="C341" s="46">
        <v>508</v>
      </c>
      <c r="D341" s="47">
        <v>1</v>
      </c>
      <c r="E341" s="47">
        <v>4956.7755161599998</v>
      </c>
      <c r="F341" s="48">
        <f t="shared" si="11"/>
        <v>59481.306193919998</v>
      </c>
      <c r="G341" s="49">
        <v>3732.3057337712644</v>
      </c>
      <c r="H341" s="49">
        <v>1211.889116672</v>
      </c>
      <c r="I341" s="47">
        <v>12118.891166720001</v>
      </c>
      <c r="J341" s="50"/>
      <c r="K341" s="50"/>
      <c r="L341" s="49">
        <v>34028.251648175799</v>
      </c>
      <c r="M341" s="48">
        <f t="shared" si="10"/>
        <v>110572.64385925906</v>
      </c>
    </row>
    <row r="342" spans="1:13" s="21" customFormat="1" ht="12" customHeight="1" x14ac:dyDescent="0.2">
      <c r="A342" s="45" t="s">
        <v>28</v>
      </c>
      <c r="B342" s="54" t="s">
        <v>87</v>
      </c>
      <c r="C342" s="46">
        <v>508</v>
      </c>
      <c r="D342" s="47">
        <v>1</v>
      </c>
      <c r="E342" s="47">
        <v>8064.3282636800004</v>
      </c>
      <c r="F342" s="48">
        <f t="shared" si="11"/>
        <v>96771.939164160009</v>
      </c>
      <c r="G342" s="49">
        <v>5380.5517110558721</v>
      </c>
      <c r="H342" s="49">
        <v>1747.0787565226665</v>
      </c>
      <c r="I342" s="47">
        <v>17470.787565226663</v>
      </c>
      <c r="J342" s="50"/>
      <c r="K342" s="50"/>
      <c r="L342" s="49">
        <v>39224.13639534924</v>
      </c>
      <c r="M342" s="48">
        <f t="shared" si="10"/>
        <v>160594.49359231445</v>
      </c>
    </row>
    <row r="343" spans="1:13" s="21" customFormat="1" ht="12" customHeight="1" x14ac:dyDescent="0.2">
      <c r="A343" s="45" t="s">
        <v>28</v>
      </c>
      <c r="B343" s="54" t="s">
        <v>87</v>
      </c>
      <c r="C343" s="46">
        <v>508</v>
      </c>
      <c r="D343" s="47">
        <v>1</v>
      </c>
      <c r="E343" s="47">
        <v>9087.28564224</v>
      </c>
      <c r="F343" s="48">
        <f t="shared" si="11"/>
        <v>109047.42770688</v>
      </c>
      <c r="G343" s="49">
        <v>8884.6924569661442</v>
      </c>
      <c r="H343" s="49">
        <v>1954.274987392</v>
      </c>
      <c r="I343" s="47">
        <v>19542.749873919998</v>
      </c>
      <c r="J343" s="50"/>
      <c r="K343" s="50"/>
      <c r="L343" s="49">
        <v>41330.953934509089</v>
      </c>
      <c r="M343" s="48">
        <f t="shared" si="10"/>
        <v>180760.09895966726</v>
      </c>
    </row>
    <row r="344" spans="1:13" s="21" customFormat="1" ht="12" customHeight="1" x14ac:dyDescent="0.2">
      <c r="A344" s="45" t="s">
        <v>28</v>
      </c>
      <c r="B344" s="54" t="s">
        <v>87</v>
      </c>
      <c r="C344" s="46">
        <v>508</v>
      </c>
      <c r="D344" s="47">
        <v>1</v>
      </c>
      <c r="E344" s="47">
        <v>9236.0584243199992</v>
      </c>
      <c r="F344" s="48">
        <f t="shared" si="11"/>
        <v>110832.70109183999</v>
      </c>
      <c r="G344" s="49">
        <v>0</v>
      </c>
      <c r="H344" s="49">
        <v>1886.0097373866668</v>
      </c>
      <c r="I344" s="47">
        <v>18860.097373866669</v>
      </c>
      <c r="J344" s="50"/>
      <c r="K344" s="50"/>
      <c r="L344" s="49">
        <v>40816.581005497261</v>
      </c>
      <c r="M344" s="48">
        <f t="shared" si="10"/>
        <v>172395.38920859058</v>
      </c>
    </row>
    <row r="345" spans="1:13" s="21" customFormat="1" ht="12" customHeight="1" x14ac:dyDescent="0.2">
      <c r="A345" s="45" t="s">
        <v>28</v>
      </c>
      <c r="B345" s="54" t="s">
        <v>87</v>
      </c>
      <c r="C345" s="46">
        <v>508</v>
      </c>
      <c r="D345" s="47">
        <v>1</v>
      </c>
      <c r="E345" s="47">
        <v>9484.0355584000008</v>
      </c>
      <c r="F345" s="48">
        <f t="shared" si="11"/>
        <v>113808.42670080002</v>
      </c>
      <c r="G345" s="49">
        <v>12267.12892035072</v>
      </c>
      <c r="H345" s="49">
        <v>2055.828543715556</v>
      </c>
      <c r="I345" s="47">
        <v>20558.285437155559</v>
      </c>
      <c r="J345" s="50"/>
      <c r="K345" s="50"/>
      <c r="L345" s="49">
        <v>42354.8339518266</v>
      </c>
      <c r="M345" s="48">
        <f t="shared" si="10"/>
        <v>191044.50355384848</v>
      </c>
    </row>
    <row r="346" spans="1:13" s="21" customFormat="1" ht="12" customHeight="1" x14ac:dyDescent="0.2">
      <c r="A346" s="45" t="s">
        <v>88</v>
      </c>
      <c r="B346" s="54" t="s">
        <v>87</v>
      </c>
      <c r="C346" s="46">
        <v>508</v>
      </c>
      <c r="D346" s="47">
        <v>1</v>
      </c>
      <c r="E346" s="47">
        <v>14894.364026880001</v>
      </c>
      <c r="F346" s="48">
        <f t="shared" si="11"/>
        <v>178732.36832256001</v>
      </c>
      <c r="G346" s="49">
        <v>0</v>
      </c>
      <c r="H346" s="49">
        <v>2523.3006711466669</v>
      </c>
      <c r="I346" s="47">
        <v>25233.006711466667</v>
      </c>
      <c r="J346" s="50"/>
      <c r="K346" s="50"/>
      <c r="L346" s="49">
        <v>25072.261388344916</v>
      </c>
      <c r="M346" s="48">
        <f t="shared" si="10"/>
        <v>231560.93709351827</v>
      </c>
    </row>
    <row r="347" spans="1:13" s="21" customFormat="1" ht="12" customHeight="1" x14ac:dyDescent="0.2">
      <c r="A347" s="45" t="s">
        <v>32</v>
      </c>
      <c r="B347" s="54" t="s">
        <v>87</v>
      </c>
      <c r="C347" s="46">
        <v>508</v>
      </c>
      <c r="D347" s="47">
        <v>1</v>
      </c>
      <c r="E347" s="47">
        <v>8303.6750950400001</v>
      </c>
      <c r="F347" s="48">
        <f t="shared" si="11"/>
        <v>99644.101140479994</v>
      </c>
      <c r="G347" s="49">
        <v>13768.753176023039</v>
      </c>
      <c r="H347" s="49">
        <v>1874.8302254933333</v>
      </c>
      <c r="I347" s="47">
        <v>18748.302254933333</v>
      </c>
      <c r="J347" s="50"/>
      <c r="K347" s="50"/>
      <c r="L347" s="49">
        <v>40399.308749813958</v>
      </c>
      <c r="M347" s="48">
        <f t="shared" si="10"/>
        <v>174435.29554674367</v>
      </c>
    </row>
    <row r="348" spans="1:13" s="21" customFormat="1" ht="12" customHeight="1" x14ac:dyDescent="0.2">
      <c r="A348" s="45" t="s">
        <v>28</v>
      </c>
      <c r="B348" s="54" t="s">
        <v>89</v>
      </c>
      <c r="C348" s="46">
        <v>508</v>
      </c>
      <c r="D348" s="47">
        <v>1</v>
      </c>
      <c r="E348" s="47">
        <v>7438.9272422399999</v>
      </c>
      <c r="F348" s="48">
        <f t="shared" si="11"/>
        <v>89267.126906880003</v>
      </c>
      <c r="G348" s="49">
        <v>20195.356037136378</v>
      </c>
      <c r="H348" s="49">
        <v>1798.0195902008886</v>
      </c>
      <c r="I348" s="47">
        <v>17980.195902008887</v>
      </c>
      <c r="J348" s="50"/>
      <c r="K348" s="50"/>
      <c r="L348" s="49">
        <v>39483.203543003787</v>
      </c>
      <c r="M348" s="48">
        <f t="shared" si="10"/>
        <v>168723.90197922994</v>
      </c>
    </row>
    <row r="349" spans="1:13" s="21" customFormat="1" ht="12" customHeight="1" x14ac:dyDescent="0.2">
      <c r="A349" s="45" t="s">
        <v>28</v>
      </c>
      <c r="B349" s="54" t="s">
        <v>89</v>
      </c>
      <c r="C349" s="46">
        <v>508</v>
      </c>
      <c r="D349" s="47">
        <v>1</v>
      </c>
      <c r="E349" s="47">
        <v>7726.6328422400002</v>
      </c>
      <c r="F349" s="48">
        <f t="shared" si="11"/>
        <v>92719.594106880002</v>
      </c>
      <c r="G349" s="49">
        <v>13003.59514881024</v>
      </c>
      <c r="H349" s="49">
        <v>1770.6420409600003</v>
      </c>
      <c r="I349" s="47">
        <v>17706.420409600003</v>
      </c>
      <c r="J349" s="50"/>
      <c r="K349" s="50"/>
      <c r="L349" s="49">
        <v>39331.829218024533</v>
      </c>
      <c r="M349" s="48">
        <f t="shared" si="10"/>
        <v>164532.08092427478</v>
      </c>
    </row>
    <row r="350" spans="1:13" s="21" customFormat="1" ht="12" customHeight="1" x14ac:dyDescent="0.2">
      <c r="A350" s="45" t="s">
        <v>28</v>
      </c>
      <c r="B350" s="54" t="s">
        <v>89</v>
      </c>
      <c r="C350" s="46">
        <v>508</v>
      </c>
      <c r="D350" s="47">
        <v>1</v>
      </c>
      <c r="E350" s="47">
        <v>9395.1453440000005</v>
      </c>
      <c r="F350" s="48">
        <f t="shared" si="11"/>
        <v>112741.74412800001</v>
      </c>
      <c r="G350" s="49">
        <v>6086.4170904576004</v>
      </c>
      <c r="H350" s="49">
        <v>1976.2750314666666</v>
      </c>
      <c r="I350" s="47">
        <v>19762.750314666668</v>
      </c>
      <c r="J350" s="50"/>
      <c r="K350" s="50"/>
      <c r="L350" s="49">
        <v>41645.638733986183</v>
      </c>
      <c r="M350" s="48">
        <f t="shared" si="10"/>
        <v>182212.82529857711</v>
      </c>
    </row>
    <row r="351" spans="1:13" s="21" customFormat="1" ht="12" customHeight="1" x14ac:dyDescent="0.2">
      <c r="A351" s="45" t="s">
        <v>88</v>
      </c>
      <c r="B351" s="54" t="s">
        <v>89</v>
      </c>
      <c r="C351" s="46">
        <v>508</v>
      </c>
      <c r="D351" s="47">
        <v>1</v>
      </c>
      <c r="E351" s="47">
        <v>14894.364026880001</v>
      </c>
      <c r="F351" s="48">
        <f t="shared" si="11"/>
        <v>178732.36832256001</v>
      </c>
      <c r="G351" s="49">
        <v>0</v>
      </c>
      <c r="H351" s="49">
        <v>2523.3006711466669</v>
      </c>
      <c r="I351" s="47">
        <v>25233.006711466667</v>
      </c>
      <c r="J351" s="50"/>
      <c r="K351" s="50"/>
      <c r="L351" s="49">
        <v>25072.261388344916</v>
      </c>
      <c r="M351" s="48">
        <f t="shared" si="10"/>
        <v>231560.93709351827</v>
      </c>
    </row>
    <row r="352" spans="1:13" s="21" customFormat="1" ht="12" customHeight="1" x14ac:dyDescent="0.2">
      <c r="A352" s="45" t="s">
        <v>32</v>
      </c>
      <c r="B352" s="54" t="s">
        <v>89</v>
      </c>
      <c r="C352" s="46">
        <v>508</v>
      </c>
      <c r="D352" s="47">
        <v>1</v>
      </c>
      <c r="E352" s="47">
        <v>7824.0728883199999</v>
      </c>
      <c r="F352" s="48">
        <f t="shared" si="11"/>
        <v>93888.874659840003</v>
      </c>
      <c r="G352" s="49">
        <v>13132.800649912318</v>
      </c>
      <c r="H352" s="49">
        <v>1788.2353826133331</v>
      </c>
      <c r="I352" s="47">
        <v>17882.353826133331</v>
      </c>
      <c r="J352" s="50"/>
      <c r="K352" s="50"/>
      <c r="L352" s="49">
        <v>39495.056452549026</v>
      </c>
      <c r="M352" s="48">
        <f t="shared" si="10"/>
        <v>166187.320971048</v>
      </c>
    </row>
    <row r="353" spans="1:13" s="21" customFormat="1" ht="12" customHeight="1" x14ac:dyDescent="0.2">
      <c r="A353" s="45" t="s">
        <v>33</v>
      </c>
      <c r="B353" s="54" t="s">
        <v>89</v>
      </c>
      <c r="C353" s="46">
        <v>508</v>
      </c>
      <c r="D353" s="47">
        <v>1</v>
      </c>
      <c r="E353" s="47">
        <v>7379.7983334399996</v>
      </c>
      <c r="F353" s="48">
        <f t="shared" si="11"/>
        <v>88557.580001280003</v>
      </c>
      <c r="G353" s="49">
        <v>12543.692590141442</v>
      </c>
      <c r="H353" s="49">
        <v>1708.0191435377776</v>
      </c>
      <c r="I353" s="47">
        <v>17080.191435377776</v>
      </c>
      <c r="J353" s="50"/>
      <c r="K353" s="50"/>
      <c r="L353" s="49">
        <v>38750.827463749833</v>
      </c>
      <c r="M353" s="48">
        <f t="shared" si="10"/>
        <v>158640.31063408681</v>
      </c>
    </row>
    <row r="354" spans="1:13" s="21" customFormat="1" ht="12" customHeight="1" x14ac:dyDescent="0.2">
      <c r="A354" s="45" t="s">
        <v>33</v>
      </c>
      <c r="B354" s="54" t="s">
        <v>89</v>
      </c>
      <c r="C354" s="46">
        <v>508</v>
      </c>
      <c r="D354" s="47">
        <v>1</v>
      </c>
      <c r="E354" s="47">
        <v>16397.794949120002</v>
      </c>
      <c r="F354" s="48">
        <f t="shared" si="11"/>
        <v>196773.53938944003</v>
      </c>
      <c r="G354" s="49">
        <v>0</v>
      </c>
      <c r="H354" s="49">
        <v>3079.6324915199993</v>
      </c>
      <c r="I354" s="47">
        <v>30796.324915199995</v>
      </c>
      <c r="J354" s="50"/>
      <c r="K354" s="50"/>
      <c r="L354" s="49">
        <v>51904.992978960487</v>
      </c>
      <c r="M354" s="48">
        <f t="shared" si="10"/>
        <v>282554.48977512051</v>
      </c>
    </row>
    <row r="355" spans="1:13" s="21" customFormat="1" ht="12" customHeight="1" x14ac:dyDescent="0.2">
      <c r="A355" s="45" t="s">
        <v>28</v>
      </c>
      <c r="B355" s="54" t="s">
        <v>90</v>
      </c>
      <c r="C355" s="46">
        <v>508</v>
      </c>
      <c r="D355" s="47">
        <v>1</v>
      </c>
      <c r="E355" s="47">
        <v>8071.6753561599999</v>
      </c>
      <c r="F355" s="48">
        <f t="shared" si="11"/>
        <v>96860.104273920006</v>
      </c>
      <c r="G355" s="49">
        <v>10768.897217814527</v>
      </c>
      <c r="H355" s="49">
        <v>1804.7422855395555</v>
      </c>
      <c r="I355" s="47">
        <v>18047.422855395555</v>
      </c>
      <c r="J355" s="50"/>
      <c r="K355" s="50"/>
      <c r="L355" s="49">
        <v>39691.275991898103</v>
      </c>
      <c r="M355" s="48">
        <f t="shared" si="10"/>
        <v>167172.44262456772</v>
      </c>
    </row>
    <row r="356" spans="1:13" s="21" customFormat="1" ht="12" customHeight="1" x14ac:dyDescent="0.2">
      <c r="A356" s="45" t="s">
        <v>28</v>
      </c>
      <c r="B356" s="54" t="s">
        <v>90</v>
      </c>
      <c r="C356" s="46">
        <v>508</v>
      </c>
      <c r="D356" s="47">
        <v>1</v>
      </c>
      <c r="E356" s="47">
        <v>14126.58810368</v>
      </c>
      <c r="F356" s="48">
        <f t="shared" si="11"/>
        <v>169519.05724416001</v>
      </c>
      <c r="G356" s="49">
        <v>17191.948660383743</v>
      </c>
      <c r="H356" s="49">
        <v>2881.1712184320004</v>
      </c>
      <c r="I356" s="47">
        <v>28811.712184320004</v>
      </c>
      <c r="J356" s="50"/>
      <c r="K356" s="50"/>
      <c r="L356" s="49">
        <v>50186.254846411015</v>
      </c>
      <c r="M356" s="48">
        <f t="shared" si="10"/>
        <v>268590.14415370673</v>
      </c>
    </row>
    <row r="357" spans="1:13" s="21" customFormat="1" ht="12" customHeight="1" x14ac:dyDescent="0.2">
      <c r="A357" s="45" t="s">
        <v>88</v>
      </c>
      <c r="B357" s="54" t="s">
        <v>90</v>
      </c>
      <c r="C357" s="46">
        <v>508</v>
      </c>
      <c r="D357" s="47">
        <v>1</v>
      </c>
      <c r="E357" s="47">
        <v>14894.364026880001</v>
      </c>
      <c r="F357" s="48">
        <f t="shared" si="11"/>
        <v>178732.36832256001</v>
      </c>
      <c r="G357" s="49">
        <v>0</v>
      </c>
      <c r="H357" s="49">
        <v>2523.3006711466669</v>
      </c>
      <c r="I357" s="47">
        <v>25233.006711466667</v>
      </c>
      <c r="J357" s="50"/>
      <c r="K357" s="50"/>
      <c r="L357" s="49">
        <v>25072.261388344916</v>
      </c>
      <c r="M357" s="48">
        <f t="shared" si="10"/>
        <v>231560.93709351827</v>
      </c>
    </row>
    <row r="358" spans="1:13" s="21" customFormat="1" ht="12" customHeight="1" x14ac:dyDescent="0.2">
      <c r="A358" s="45" t="s">
        <v>32</v>
      </c>
      <c r="B358" s="54" t="s">
        <v>90</v>
      </c>
      <c r="C358" s="46">
        <v>508</v>
      </c>
      <c r="D358" s="47">
        <v>1</v>
      </c>
      <c r="E358" s="47">
        <v>8303.6750950400001</v>
      </c>
      <c r="F358" s="48">
        <f t="shared" si="11"/>
        <v>99644.101140479994</v>
      </c>
      <c r="G358" s="49">
        <v>13768.753176023039</v>
      </c>
      <c r="H358" s="49">
        <v>1874.8302254933333</v>
      </c>
      <c r="I358" s="47">
        <v>18748.302254933333</v>
      </c>
      <c r="J358" s="50"/>
      <c r="K358" s="50"/>
      <c r="L358" s="49">
        <v>40399.308749813958</v>
      </c>
      <c r="M358" s="48">
        <f t="shared" si="10"/>
        <v>174435.29554674367</v>
      </c>
    </row>
    <row r="359" spans="1:13" s="21" customFormat="1" ht="12" customHeight="1" x14ac:dyDescent="0.2">
      <c r="A359" s="45" t="s">
        <v>33</v>
      </c>
      <c r="B359" s="54" t="s">
        <v>90</v>
      </c>
      <c r="C359" s="46">
        <v>508</v>
      </c>
      <c r="D359" s="47">
        <v>1</v>
      </c>
      <c r="E359" s="47">
        <v>5767.42519808</v>
      </c>
      <c r="F359" s="48">
        <f t="shared" si="11"/>
        <v>69209.10237696</v>
      </c>
      <c r="G359" s="49">
        <v>6243.4114875924479</v>
      </c>
      <c r="H359" s="49">
        <v>1373.2994096640002</v>
      </c>
      <c r="I359" s="47">
        <v>13732.994096640001</v>
      </c>
      <c r="J359" s="50"/>
      <c r="K359" s="50"/>
      <c r="L359" s="49">
        <v>35152.080497750176</v>
      </c>
      <c r="M359" s="48">
        <f t="shared" si="10"/>
        <v>125710.88786860663</v>
      </c>
    </row>
    <row r="360" spans="1:13" s="21" customFormat="1" ht="12" customHeight="1" x14ac:dyDescent="0.2">
      <c r="A360" s="45" t="s">
        <v>33</v>
      </c>
      <c r="B360" s="54" t="s">
        <v>90</v>
      </c>
      <c r="C360" s="46">
        <v>508</v>
      </c>
      <c r="D360" s="47">
        <v>1</v>
      </c>
      <c r="E360" s="47">
        <v>14013.47956736</v>
      </c>
      <c r="F360" s="48">
        <f t="shared" si="11"/>
        <v>168161.75480831999</v>
      </c>
      <c r="G360" s="49">
        <v>8535.9815625277442</v>
      </c>
      <c r="H360" s="49">
        <v>2771.6548143786672</v>
      </c>
      <c r="I360" s="47">
        <v>27716.548143786673</v>
      </c>
      <c r="J360" s="50"/>
      <c r="K360" s="50"/>
      <c r="L360" s="49">
        <v>49237.807742059864</v>
      </c>
      <c r="M360" s="48">
        <f t="shared" si="10"/>
        <v>256423.74707107295</v>
      </c>
    </row>
    <row r="361" spans="1:13" s="21" customFormat="1" ht="12" customHeight="1" x14ac:dyDescent="0.2">
      <c r="A361" s="45" t="s">
        <v>28</v>
      </c>
      <c r="B361" s="54" t="s">
        <v>91</v>
      </c>
      <c r="C361" s="46">
        <v>508</v>
      </c>
      <c r="D361" s="47">
        <v>1</v>
      </c>
      <c r="E361" s="47">
        <v>7377.8254950399996</v>
      </c>
      <c r="F361" s="48">
        <f t="shared" si="11"/>
        <v>88533.905940479992</v>
      </c>
      <c r="G361" s="49">
        <v>0</v>
      </c>
      <c r="H361" s="49">
        <v>1576.3042491733333</v>
      </c>
      <c r="I361" s="47">
        <v>15763.042491733333</v>
      </c>
      <c r="J361" s="50"/>
      <c r="K361" s="50"/>
      <c r="L361" s="49">
        <v>37699.034709558611</v>
      </c>
      <c r="M361" s="48">
        <f t="shared" si="10"/>
        <v>143572.28739094528</v>
      </c>
    </row>
    <row r="362" spans="1:13" s="21" customFormat="1" ht="12" customHeight="1" x14ac:dyDescent="0.2">
      <c r="A362" s="45" t="s">
        <v>28</v>
      </c>
      <c r="B362" s="54" t="s">
        <v>91</v>
      </c>
      <c r="C362" s="46">
        <v>508</v>
      </c>
      <c r="D362" s="47">
        <v>1</v>
      </c>
      <c r="E362" s="47">
        <v>7756.38549504</v>
      </c>
      <c r="F362" s="48">
        <f t="shared" si="11"/>
        <v>93076.625940480008</v>
      </c>
      <c r="G362" s="49">
        <v>13043.047166423043</v>
      </c>
      <c r="H362" s="49">
        <v>1776.014047715556</v>
      </c>
      <c r="I362" s="47">
        <v>17760.140477155561</v>
      </c>
      <c r="J362" s="50"/>
      <c r="K362" s="50"/>
      <c r="L362" s="49">
        <v>39381.669539654969</v>
      </c>
      <c r="M362" s="48">
        <f t="shared" si="10"/>
        <v>165037.49717142913</v>
      </c>
    </row>
    <row r="363" spans="1:13" s="21" customFormat="1" ht="12" customHeight="1" x14ac:dyDescent="0.2">
      <c r="A363" s="45" t="s">
        <v>88</v>
      </c>
      <c r="B363" s="54" t="s">
        <v>91</v>
      </c>
      <c r="C363" s="46">
        <v>508</v>
      </c>
      <c r="D363" s="47">
        <v>1</v>
      </c>
      <c r="E363" s="47">
        <v>14894.836469760001</v>
      </c>
      <c r="F363" s="48">
        <f t="shared" si="11"/>
        <v>178738.03763712</v>
      </c>
      <c r="G363" s="49">
        <v>0</v>
      </c>
      <c r="H363" s="49">
        <v>2523.3794116266668</v>
      </c>
      <c r="I363" s="47">
        <v>25233.794116266668</v>
      </c>
      <c r="J363" s="50"/>
      <c r="K363" s="50"/>
      <c r="L363" s="49">
        <v>25072.943306098663</v>
      </c>
      <c r="M363" s="48">
        <f t="shared" si="10"/>
        <v>231568.15447111198</v>
      </c>
    </row>
    <row r="364" spans="1:13" s="21" customFormat="1" ht="12" customHeight="1" x14ac:dyDescent="0.2">
      <c r="A364" s="45" t="s">
        <v>32</v>
      </c>
      <c r="B364" s="54" t="s">
        <v>91</v>
      </c>
      <c r="C364" s="46">
        <v>508</v>
      </c>
      <c r="D364" s="47">
        <v>1</v>
      </c>
      <c r="E364" s="47">
        <v>7824.0728883199999</v>
      </c>
      <c r="F364" s="48">
        <f t="shared" si="11"/>
        <v>93888.874659840003</v>
      </c>
      <c r="G364" s="49">
        <v>10506.240519929856</v>
      </c>
      <c r="H364" s="49">
        <v>1760.7240690346666</v>
      </c>
      <c r="I364" s="47">
        <v>17607.240690346665</v>
      </c>
      <c r="J364" s="50"/>
      <c r="K364" s="50"/>
      <c r="L364" s="49">
        <v>39275.406124936962</v>
      </c>
      <c r="M364" s="48">
        <f t="shared" si="10"/>
        <v>163038.48606408815</v>
      </c>
    </row>
    <row r="365" spans="1:13" s="21" customFormat="1" ht="12" customHeight="1" x14ac:dyDescent="0.2">
      <c r="A365" s="45" t="s">
        <v>33</v>
      </c>
      <c r="B365" s="54" t="s">
        <v>91</v>
      </c>
      <c r="C365" s="46">
        <v>508</v>
      </c>
      <c r="D365" s="47">
        <v>1</v>
      </c>
      <c r="E365" s="47">
        <v>6704.0769535999998</v>
      </c>
      <c r="F365" s="48">
        <f t="shared" si="11"/>
        <v>80448.923443199994</v>
      </c>
      <c r="G365" s="49">
        <v>9318.1488323788781</v>
      </c>
      <c r="H365" s="49">
        <v>1561.6136806399995</v>
      </c>
      <c r="I365" s="47">
        <v>15616.136806399996</v>
      </c>
      <c r="J365" s="50"/>
      <c r="K365" s="50"/>
      <c r="L365" s="49">
        <v>36774.382826393739</v>
      </c>
      <c r="M365" s="48">
        <f t="shared" si="10"/>
        <v>143719.20558901262</v>
      </c>
    </row>
    <row r="366" spans="1:13" s="21" customFormat="1" ht="12" customHeight="1" x14ac:dyDescent="0.2">
      <c r="A366" s="45" t="s">
        <v>28</v>
      </c>
      <c r="B366" s="54" t="s">
        <v>92</v>
      </c>
      <c r="C366" s="46">
        <v>508</v>
      </c>
      <c r="D366" s="47">
        <v>1</v>
      </c>
      <c r="E366" s="47">
        <v>5558.8027289600004</v>
      </c>
      <c r="F366" s="48">
        <f t="shared" si="11"/>
        <v>66705.632747520009</v>
      </c>
      <c r="G366" s="49">
        <v>4051.620967440384</v>
      </c>
      <c r="H366" s="49">
        <v>1315.5715810986667</v>
      </c>
      <c r="I366" s="47">
        <v>13155.715810986667</v>
      </c>
      <c r="J366" s="50"/>
      <c r="K366" s="50"/>
      <c r="L366" s="49">
        <v>34750.147027694322</v>
      </c>
      <c r="M366" s="48">
        <f t="shared" si="10"/>
        <v>119978.68813474005</v>
      </c>
    </row>
    <row r="367" spans="1:13" s="21" customFormat="1" ht="12" customHeight="1" x14ac:dyDescent="0.2">
      <c r="A367" s="45" t="s">
        <v>28</v>
      </c>
      <c r="B367" s="54" t="s">
        <v>92</v>
      </c>
      <c r="C367" s="46">
        <v>508</v>
      </c>
      <c r="D367" s="47">
        <v>1</v>
      </c>
      <c r="E367" s="47">
        <v>8067.4571161599997</v>
      </c>
      <c r="F367" s="48">
        <f t="shared" si="11"/>
        <v>96809.485393919997</v>
      </c>
      <c r="G367" s="49">
        <v>8073.3168816168964</v>
      </c>
      <c r="H367" s="49">
        <v>1775.8049953279999</v>
      </c>
      <c r="I367" s="47">
        <v>17758.049953279999</v>
      </c>
      <c r="J367" s="50"/>
      <c r="K367" s="50"/>
      <c r="L367" s="49">
        <v>39456.603117204861</v>
      </c>
      <c r="M367" s="48">
        <f t="shared" si="10"/>
        <v>163873.26034134976</v>
      </c>
    </row>
    <row r="368" spans="1:13" s="21" customFormat="1" ht="12" customHeight="1" x14ac:dyDescent="0.2">
      <c r="A368" s="45" t="s">
        <v>28</v>
      </c>
      <c r="B368" s="54" t="s">
        <v>92</v>
      </c>
      <c r="C368" s="46">
        <v>508</v>
      </c>
      <c r="D368" s="47">
        <v>1</v>
      </c>
      <c r="E368" s="47">
        <v>8108.3537100800004</v>
      </c>
      <c r="F368" s="48">
        <f t="shared" si="11"/>
        <v>97300.244520959997</v>
      </c>
      <c r="G368" s="49">
        <v>10807.805615652864</v>
      </c>
      <c r="H368" s="49">
        <v>1811.2628817919999</v>
      </c>
      <c r="I368" s="47">
        <v>18112.628817920002</v>
      </c>
      <c r="J368" s="50"/>
      <c r="K368" s="50"/>
      <c r="L368" s="49">
        <v>39760.848145673182</v>
      </c>
      <c r="M368" s="48">
        <f t="shared" si="10"/>
        <v>167792.78998199804</v>
      </c>
    </row>
    <row r="369" spans="1:13" s="21" customFormat="1" ht="12" customHeight="1" x14ac:dyDescent="0.2">
      <c r="A369" s="45" t="s">
        <v>88</v>
      </c>
      <c r="B369" s="54" t="s">
        <v>92</v>
      </c>
      <c r="C369" s="46">
        <v>508</v>
      </c>
      <c r="D369" s="47">
        <v>1</v>
      </c>
      <c r="E369" s="47">
        <v>14894.364026880001</v>
      </c>
      <c r="F369" s="48">
        <f t="shared" si="11"/>
        <v>178732.36832256001</v>
      </c>
      <c r="G369" s="49">
        <v>8030.1520558571519</v>
      </c>
      <c r="H369" s="49">
        <v>2607.4106935182226</v>
      </c>
      <c r="I369" s="47">
        <v>26074.106935182226</v>
      </c>
      <c r="J369" s="50"/>
      <c r="K369" s="50"/>
      <c r="L369" s="49">
        <v>25800.681097289744</v>
      </c>
      <c r="M369" s="48">
        <f t="shared" si="10"/>
        <v>241244.71910440738</v>
      </c>
    </row>
    <row r="370" spans="1:13" s="21" customFormat="1" ht="12" customHeight="1" x14ac:dyDescent="0.2">
      <c r="A370" s="45" t="s">
        <v>32</v>
      </c>
      <c r="B370" s="54" t="s">
        <v>92</v>
      </c>
      <c r="C370" s="46">
        <v>508</v>
      </c>
      <c r="D370" s="47">
        <v>1</v>
      </c>
      <c r="E370" s="47">
        <v>6459.3740390399998</v>
      </c>
      <c r="F370" s="48">
        <f t="shared" si="11"/>
        <v>77512.488468480005</v>
      </c>
      <c r="G370" s="49">
        <v>6793.9259854602242</v>
      </c>
      <c r="H370" s="49">
        <v>1494.3904568320002</v>
      </c>
      <c r="I370" s="47">
        <v>14943.904568320002</v>
      </c>
      <c r="J370" s="50"/>
      <c r="K370" s="50"/>
      <c r="L370" s="49">
        <v>36119.485204404176</v>
      </c>
      <c r="M370" s="48">
        <f t="shared" si="10"/>
        <v>136864.19468349643</v>
      </c>
    </row>
    <row r="371" spans="1:13" s="21" customFormat="1" ht="12" customHeight="1" x14ac:dyDescent="0.2">
      <c r="A371" s="45" t="s">
        <v>93</v>
      </c>
      <c r="B371" s="54" t="s">
        <v>92</v>
      </c>
      <c r="C371" s="46">
        <v>508</v>
      </c>
      <c r="D371" s="47">
        <v>1</v>
      </c>
      <c r="E371" s="47">
        <v>13434.199234559999</v>
      </c>
      <c r="F371" s="48">
        <f t="shared" si="11"/>
        <v>161210.39081471998</v>
      </c>
      <c r="G371" s="49">
        <v>0</v>
      </c>
      <c r="H371" s="49">
        <v>2523.2998724266663</v>
      </c>
      <c r="I371" s="47">
        <v>25232.998724266661</v>
      </c>
      <c r="J371" s="50"/>
      <c r="K371" s="50"/>
      <c r="L371" s="49">
        <v>42594.174471174105</v>
      </c>
      <c r="M371" s="48">
        <f t="shared" si="10"/>
        <v>231560.86388258741</v>
      </c>
    </row>
    <row r="372" spans="1:13" s="21" customFormat="1" ht="12" customHeight="1" x14ac:dyDescent="0.2">
      <c r="A372" s="45" t="s">
        <v>28</v>
      </c>
      <c r="B372" s="54" t="s">
        <v>94</v>
      </c>
      <c r="C372" s="46">
        <v>508</v>
      </c>
      <c r="D372" s="47">
        <v>1</v>
      </c>
      <c r="E372" s="47">
        <v>7793.5726335999998</v>
      </c>
      <c r="F372" s="48">
        <f t="shared" si="11"/>
        <v>93522.871603199994</v>
      </c>
      <c r="G372" s="49">
        <v>7855.4143872921595</v>
      </c>
      <c r="H372" s="49">
        <v>1727.8752108800004</v>
      </c>
      <c r="I372" s="47">
        <v>17278.752108800003</v>
      </c>
      <c r="J372" s="50"/>
      <c r="K372" s="50"/>
      <c r="L372" s="49">
        <v>39006.015981927507</v>
      </c>
      <c r="M372" s="48">
        <f t="shared" si="10"/>
        <v>159390.92929209967</v>
      </c>
    </row>
    <row r="373" spans="1:13" s="21" customFormat="1" ht="12" customHeight="1" x14ac:dyDescent="0.2">
      <c r="A373" s="45" t="s">
        <v>28</v>
      </c>
      <c r="B373" s="54" t="s">
        <v>94</v>
      </c>
      <c r="C373" s="46">
        <v>508</v>
      </c>
      <c r="D373" s="47">
        <v>1</v>
      </c>
      <c r="E373" s="47">
        <v>10390.86024704</v>
      </c>
      <c r="F373" s="48">
        <f t="shared" si="11"/>
        <v>124690.32296448</v>
      </c>
      <c r="G373" s="49">
        <v>16536.360687575041</v>
      </c>
      <c r="H373" s="49">
        <v>2251.6831001599999</v>
      </c>
      <c r="I373" s="47">
        <v>22516.8310016</v>
      </c>
      <c r="J373" s="50"/>
      <c r="K373" s="50"/>
      <c r="L373" s="49">
        <v>44734.686305977652</v>
      </c>
      <c r="M373" s="48">
        <f t="shared" si="10"/>
        <v>210729.88405979268</v>
      </c>
    </row>
    <row r="374" spans="1:13" s="21" customFormat="1" ht="12" customHeight="1" x14ac:dyDescent="0.2">
      <c r="A374" s="45" t="s">
        <v>88</v>
      </c>
      <c r="B374" s="54" t="s">
        <v>94</v>
      </c>
      <c r="C374" s="46">
        <v>508</v>
      </c>
      <c r="D374" s="47">
        <v>1</v>
      </c>
      <c r="E374" s="47">
        <v>14894.836469760001</v>
      </c>
      <c r="F374" s="48">
        <f t="shared" si="11"/>
        <v>178738.03763712</v>
      </c>
      <c r="G374" s="49">
        <v>0</v>
      </c>
      <c r="H374" s="49">
        <v>2523.3794116266668</v>
      </c>
      <c r="I374" s="47">
        <v>25233.794116266668</v>
      </c>
      <c r="J374" s="50"/>
      <c r="K374" s="50"/>
      <c r="L374" s="49">
        <v>25072.943306098663</v>
      </c>
      <c r="M374" s="48">
        <f t="shared" si="10"/>
        <v>231568.15447111198</v>
      </c>
    </row>
    <row r="375" spans="1:13" s="21" customFormat="1" ht="12" customHeight="1" x14ac:dyDescent="0.2">
      <c r="A375" s="45" t="s">
        <v>28</v>
      </c>
      <c r="B375" s="54" t="s">
        <v>95</v>
      </c>
      <c r="C375" s="46">
        <v>508</v>
      </c>
      <c r="D375" s="47">
        <v>1</v>
      </c>
      <c r="E375" s="47">
        <v>6894.2871296000003</v>
      </c>
      <c r="F375" s="48">
        <f t="shared" si="11"/>
        <v>82731.4455552</v>
      </c>
      <c r="G375" s="49">
        <v>7139.942840309759</v>
      </c>
      <c r="H375" s="49">
        <v>1570.50024768</v>
      </c>
      <c r="I375" s="47">
        <v>15705.002476800002</v>
      </c>
      <c r="J375" s="50"/>
      <c r="K375" s="50"/>
      <c r="L375" s="49">
        <v>36959.294263897835</v>
      </c>
      <c r="M375" s="48">
        <f t="shared" si="10"/>
        <v>144106.18538388758</v>
      </c>
    </row>
    <row r="376" spans="1:13" s="21" customFormat="1" ht="12" customHeight="1" x14ac:dyDescent="0.2">
      <c r="A376" s="45" t="s">
        <v>28</v>
      </c>
      <c r="B376" s="54" t="s">
        <v>95</v>
      </c>
      <c r="C376" s="46">
        <v>508</v>
      </c>
      <c r="D376" s="47">
        <v>1</v>
      </c>
      <c r="E376" s="47">
        <v>7792.5265100799998</v>
      </c>
      <c r="F376" s="48">
        <f t="shared" si="11"/>
        <v>93510.318120960001</v>
      </c>
      <c r="G376" s="49">
        <v>7854.5820914196483</v>
      </c>
      <c r="H376" s="49">
        <v>1727.6921392639999</v>
      </c>
      <c r="I376" s="47">
        <v>17276.921392640001</v>
      </c>
      <c r="J376" s="50"/>
      <c r="K376" s="50"/>
      <c r="L376" s="49">
        <v>39004.309963691092</v>
      </c>
      <c r="M376" s="48">
        <f t="shared" si="10"/>
        <v>159373.82370797475</v>
      </c>
    </row>
    <row r="377" spans="1:13" s="21" customFormat="1" ht="12" customHeight="1" x14ac:dyDescent="0.2">
      <c r="A377" s="45" t="s">
        <v>88</v>
      </c>
      <c r="B377" s="54" t="s">
        <v>95</v>
      </c>
      <c r="C377" s="46">
        <v>508</v>
      </c>
      <c r="D377" s="47">
        <v>1</v>
      </c>
      <c r="E377" s="47">
        <v>14894.836469760001</v>
      </c>
      <c r="F377" s="48">
        <f t="shared" si="11"/>
        <v>178738.03763712</v>
      </c>
      <c r="G377" s="49">
        <v>0</v>
      </c>
      <c r="H377" s="49">
        <v>2523.3794116266668</v>
      </c>
      <c r="I377" s="47">
        <v>25233.794116266668</v>
      </c>
      <c r="J377" s="50"/>
      <c r="K377" s="50"/>
      <c r="L377" s="49">
        <v>25072.943306098663</v>
      </c>
      <c r="M377" s="48">
        <f t="shared" si="10"/>
        <v>231568.15447111198</v>
      </c>
    </row>
    <row r="378" spans="1:13" s="21" customFormat="1" ht="12" customHeight="1" x14ac:dyDescent="0.2">
      <c r="A378" s="45" t="s">
        <v>32</v>
      </c>
      <c r="B378" s="54" t="s">
        <v>95</v>
      </c>
      <c r="C378" s="46">
        <v>508</v>
      </c>
      <c r="D378" s="47">
        <v>1</v>
      </c>
      <c r="E378" s="47">
        <v>6703.4048307200001</v>
      </c>
      <c r="F378" s="48">
        <f t="shared" si="11"/>
        <v>80440.857968640004</v>
      </c>
      <c r="G378" s="49">
        <v>9317.435844427775</v>
      </c>
      <c r="H378" s="49">
        <v>1561.4941921279999</v>
      </c>
      <c r="I378" s="47">
        <v>15614.941921279998</v>
      </c>
      <c r="J378" s="50"/>
      <c r="K378" s="50"/>
      <c r="L378" s="49">
        <v>36773.071014595444</v>
      </c>
      <c r="M378" s="48">
        <f t="shared" si="10"/>
        <v>143707.80094107121</v>
      </c>
    </row>
    <row r="379" spans="1:13" s="21" customFormat="1" ht="12" customHeight="1" x14ac:dyDescent="0.2">
      <c r="A379" s="45" t="s">
        <v>33</v>
      </c>
      <c r="B379" s="54" t="s">
        <v>95</v>
      </c>
      <c r="C379" s="46">
        <v>508</v>
      </c>
      <c r="D379" s="47">
        <v>1</v>
      </c>
      <c r="E379" s="47">
        <v>6411.7248</v>
      </c>
      <c r="F379" s="48">
        <f t="shared" si="11"/>
        <v>76940.6976</v>
      </c>
      <c r="G379" s="49">
        <v>9008.0216678399993</v>
      </c>
      <c r="H379" s="49">
        <v>1509.6399644444446</v>
      </c>
      <c r="I379" s="47">
        <v>15096.399644444446</v>
      </c>
      <c r="J379" s="50"/>
      <c r="K379" s="50"/>
      <c r="L379" s="49">
        <v>36203.786264717863</v>
      </c>
      <c r="M379" s="48">
        <f t="shared" si="10"/>
        <v>138758.54514144675</v>
      </c>
    </row>
    <row r="380" spans="1:13" s="21" customFormat="1" ht="12" customHeight="1" x14ac:dyDescent="0.2">
      <c r="A380" s="45" t="s">
        <v>28</v>
      </c>
      <c r="B380" s="54" t="s">
        <v>96</v>
      </c>
      <c r="C380" s="46">
        <v>508</v>
      </c>
      <c r="D380" s="47">
        <v>1</v>
      </c>
      <c r="E380" s="47">
        <v>5525.1433369599999</v>
      </c>
      <c r="F380" s="48">
        <f t="shared" si="11"/>
        <v>66301.720043520007</v>
      </c>
      <c r="G380" s="49">
        <v>4033.768025923584</v>
      </c>
      <c r="H380" s="49">
        <v>1309.7746858097778</v>
      </c>
      <c r="I380" s="47">
        <v>13097.746858097778</v>
      </c>
      <c r="J380" s="50"/>
      <c r="K380" s="50"/>
      <c r="L380" s="49">
        <v>34709.785796431723</v>
      </c>
      <c r="M380" s="48">
        <f t="shared" si="10"/>
        <v>119452.79540978286</v>
      </c>
    </row>
    <row r="381" spans="1:13" s="21" customFormat="1" ht="12" customHeight="1" x14ac:dyDescent="0.2">
      <c r="A381" s="45" t="s">
        <v>28</v>
      </c>
      <c r="B381" s="54" t="s">
        <v>96</v>
      </c>
      <c r="C381" s="46">
        <v>508</v>
      </c>
      <c r="D381" s="47">
        <v>1</v>
      </c>
      <c r="E381" s="47">
        <v>6648.1937100799996</v>
      </c>
      <c r="F381" s="48">
        <f t="shared" si="11"/>
        <v>79778.324520959999</v>
      </c>
      <c r="G381" s="49">
        <v>9258.8678876528647</v>
      </c>
      <c r="H381" s="49">
        <v>1551.6788817920001</v>
      </c>
      <c r="I381" s="47">
        <v>15516.788817920002</v>
      </c>
      <c r="J381" s="50"/>
      <c r="K381" s="50"/>
      <c r="L381" s="49">
        <v>36665.313041153044</v>
      </c>
      <c r="M381" s="48">
        <f t="shared" si="10"/>
        <v>142770.97314947791</v>
      </c>
    </row>
    <row r="382" spans="1:13" s="21" customFormat="1" ht="12" customHeight="1" x14ac:dyDescent="0.2">
      <c r="A382" s="45" t="s">
        <v>28</v>
      </c>
      <c r="B382" s="54" t="s">
        <v>96</v>
      </c>
      <c r="C382" s="46">
        <v>508</v>
      </c>
      <c r="D382" s="47">
        <v>1</v>
      </c>
      <c r="E382" s="47">
        <v>7729.79371008</v>
      </c>
      <c r="F382" s="48">
        <f t="shared" si="11"/>
        <v>92757.524520959996</v>
      </c>
      <c r="G382" s="49">
        <v>7804.6718757396484</v>
      </c>
      <c r="H382" s="49">
        <v>1716.7138992640002</v>
      </c>
      <c r="I382" s="47">
        <v>17167.138992640001</v>
      </c>
      <c r="J382" s="50"/>
      <c r="K382" s="50"/>
      <c r="L382" s="49">
        <v>38902.005313451104</v>
      </c>
      <c r="M382" s="48">
        <f t="shared" si="10"/>
        <v>158348.05460205473</v>
      </c>
    </row>
    <row r="383" spans="1:13" s="21" customFormat="1" ht="12" customHeight="1" x14ac:dyDescent="0.2">
      <c r="A383" s="45" t="s">
        <v>28</v>
      </c>
      <c r="B383" s="54" t="s">
        <v>96</v>
      </c>
      <c r="C383" s="46">
        <v>508</v>
      </c>
      <c r="D383" s="47">
        <v>1</v>
      </c>
      <c r="E383" s="47">
        <v>8107.2323071999999</v>
      </c>
      <c r="F383" s="48">
        <f t="shared" si="11"/>
        <v>97286.787686399999</v>
      </c>
      <c r="G383" s="49">
        <v>5403.3080157388813</v>
      </c>
      <c r="H383" s="49">
        <v>1754.4677862400004</v>
      </c>
      <c r="I383" s="47">
        <v>17544.677862400004</v>
      </c>
      <c r="J383" s="50"/>
      <c r="K383" s="50"/>
      <c r="L383" s="49">
        <v>39303.600785856695</v>
      </c>
      <c r="M383" s="48">
        <f t="shared" si="10"/>
        <v>161292.84213663556</v>
      </c>
    </row>
    <row r="384" spans="1:13" s="21" customFormat="1" ht="12" customHeight="1" x14ac:dyDescent="0.2">
      <c r="A384" s="45" t="s">
        <v>28</v>
      </c>
      <c r="B384" s="54" t="s">
        <v>96</v>
      </c>
      <c r="C384" s="46">
        <v>508</v>
      </c>
      <c r="D384" s="47">
        <v>1</v>
      </c>
      <c r="E384" s="47">
        <v>8569.7486950399998</v>
      </c>
      <c r="F384" s="48">
        <f t="shared" si="11"/>
        <v>102836.98434048</v>
      </c>
      <c r="G384" s="49">
        <v>11297.253415698433</v>
      </c>
      <c r="H384" s="49">
        <v>1893.288656896</v>
      </c>
      <c r="I384" s="47">
        <v>18932.886568960002</v>
      </c>
      <c r="J384" s="50"/>
      <c r="K384" s="50"/>
      <c r="L384" s="49">
        <v>40692.642358374549</v>
      </c>
      <c r="M384" s="48">
        <f t="shared" si="10"/>
        <v>175653.05534040899</v>
      </c>
    </row>
    <row r="385" spans="1:13" s="21" customFormat="1" ht="12" customHeight="1" x14ac:dyDescent="0.2">
      <c r="A385" s="45" t="s">
        <v>28</v>
      </c>
      <c r="B385" s="54" t="s">
        <v>96</v>
      </c>
      <c r="C385" s="46">
        <v>508</v>
      </c>
      <c r="D385" s="47">
        <v>1</v>
      </c>
      <c r="E385" s="47">
        <v>9281.4414950400005</v>
      </c>
      <c r="F385" s="48">
        <f t="shared" si="11"/>
        <v>111377.29794048</v>
      </c>
      <c r="G385" s="49">
        <v>9039.1628534538231</v>
      </c>
      <c r="H385" s="49">
        <v>1988.2522616320002</v>
      </c>
      <c r="I385" s="47">
        <v>19882.522616320002</v>
      </c>
      <c r="J385" s="50"/>
      <c r="K385" s="50"/>
      <c r="L385" s="49">
        <v>41699.222025363903</v>
      </c>
      <c r="M385" s="48">
        <f t="shared" si="10"/>
        <v>183986.45769724975</v>
      </c>
    </row>
    <row r="386" spans="1:13" s="21" customFormat="1" ht="12" customHeight="1" x14ac:dyDescent="0.2">
      <c r="A386" s="45" t="s">
        <v>29</v>
      </c>
      <c r="B386" s="54" t="s">
        <v>96</v>
      </c>
      <c r="C386" s="46">
        <v>508</v>
      </c>
      <c r="D386" s="47">
        <v>1</v>
      </c>
      <c r="E386" s="47">
        <v>8067.5133593600003</v>
      </c>
      <c r="F386" s="48">
        <f t="shared" si="11"/>
        <v>96810.160312320004</v>
      </c>
      <c r="G386" s="49">
        <v>0</v>
      </c>
      <c r="H386" s="49">
        <v>1691.2522265600001</v>
      </c>
      <c r="I386" s="47">
        <v>16912.522265600001</v>
      </c>
      <c r="J386" s="50"/>
      <c r="K386" s="50"/>
      <c r="L386" s="49">
        <v>38777.610628654169</v>
      </c>
      <c r="M386" s="48">
        <f t="shared" si="10"/>
        <v>154191.54543313416</v>
      </c>
    </row>
    <row r="387" spans="1:13" s="21" customFormat="1" ht="12" customHeight="1" x14ac:dyDescent="0.2">
      <c r="A387" s="45" t="s">
        <v>88</v>
      </c>
      <c r="B387" s="54" t="s">
        <v>96</v>
      </c>
      <c r="C387" s="46">
        <v>508</v>
      </c>
      <c r="D387" s="47">
        <v>1</v>
      </c>
      <c r="E387" s="47">
        <v>14894.836469760001</v>
      </c>
      <c r="F387" s="48">
        <f t="shared" si="11"/>
        <v>178738.03763712</v>
      </c>
      <c r="G387" s="49">
        <v>0</v>
      </c>
      <c r="H387" s="49">
        <v>2523.3794116266668</v>
      </c>
      <c r="I387" s="47">
        <v>25233.794116266668</v>
      </c>
      <c r="J387" s="50"/>
      <c r="K387" s="50"/>
      <c r="L387" s="49">
        <v>25072.943306098663</v>
      </c>
      <c r="M387" s="48">
        <f t="shared" si="10"/>
        <v>231568.15447111198</v>
      </c>
    </row>
    <row r="388" spans="1:13" s="21" customFormat="1" ht="12" customHeight="1" x14ac:dyDescent="0.2">
      <c r="A388" s="45" t="s">
        <v>33</v>
      </c>
      <c r="B388" s="54" t="s">
        <v>96</v>
      </c>
      <c r="C388" s="46">
        <v>508</v>
      </c>
      <c r="D388" s="47">
        <v>1</v>
      </c>
      <c r="E388" s="47">
        <v>6328.1993216000001</v>
      </c>
      <c r="F388" s="48">
        <f t="shared" si="11"/>
        <v>75938.391859199997</v>
      </c>
      <c r="G388" s="49">
        <v>6689.5633802649609</v>
      </c>
      <c r="H388" s="49">
        <v>1471.4348812800004</v>
      </c>
      <c r="I388" s="47">
        <v>14714.348812800003</v>
      </c>
      <c r="J388" s="50"/>
      <c r="K388" s="50"/>
      <c r="L388" s="49">
        <v>35866.189273622258</v>
      </c>
      <c r="M388" s="48">
        <f t="shared" si="10"/>
        <v>134679.92820716722</v>
      </c>
    </row>
    <row r="389" spans="1:13" s="21" customFormat="1" ht="12" customHeight="1" x14ac:dyDescent="0.2">
      <c r="A389" s="45" t="s">
        <v>28</v>
      </c>
      <c r="B389" s="54" t="s">
        <v>97</v>
      </c>
      <c r="C389" s="46">
        <v>508</v>
      </c>
      <c r="D389" s="47">
        <v>1</v>
      </c>
      <c r="E389" s="47">
        <v>8530.8110950400005</v>
      </c>
      <c r="F389" s="48">
        <f t="shared" si="11"/>
        <v>102369.73314048001</v>
      </c>
      <c r="G389" s="49">
        <v>14069.935512023039</v>
      </c>
      <c r="H389" s="49">
        <v>1915.8408921599998</v>
      </c>
      <c r="I389" s="47">
        <v>19158.408921599999</v>
      </c>
      <c r="J389" s="50"/>
      <c r="K389" s="50"/>
      <c r="L389" s="49">
        <v>40875.384022808154</v>
      </c>
      <c r="M389" s="48">
        <f t="shared" si="10"/>
        <v>178389.30248907121</v>
      </c>
    </row>
    <row r="390" spans="1:13" s="21" customFormat="1" ht="12" customHeight="1" x14ac:dyDescent="0.2">
      <c r="A390" s="45" t="s">
        <v>28</v>
      </c>
      <c r="B390" s="54" t="s">
        <v>97</v>
      </c>
      <c r="C390" s="46">
        <v>508</v>
      </c>
      <c r="D390" s="47">
        <v>1</v>
      </c>
      <c r="E390" s="47">
        <v>16421.646392319999</v>
      </c>
      <c r="F390" s="48">
        <f t="shared" si="11"/>
        <v>197059.75670783999</v>
      </c>
      <c r="G390" s="49">
        <v>24533.183116216318</v>
      </c>
      <c r="H390" s="49">
        <v>3340.5750430577782</v>
      </c>
      <c r="I390" s="47">
        <v>33405.750430577777</v>
      </c>
      <c r="J390" s="50"/>
      <c r="K390" s="50"/>
      <c r="L390" s="49">
        <v>54164.838976894134</v>
      </c>
      <c r="M390" s="48">
        <f t="shared" si="10"/>
        <v>312504.10427458602</v>
      </c>
    </row>
    <row r="391" spans="1:13" s="21" customFormat="1" ht="12" customHeight="1" x14ac:dyDescent="0.2">
      <c r="A391" s="45" t="s">
        <v>88</v>
      </c>
      <c r="B391" s="54" t="s">
        <v>97</v>
      </c>
      <c r="C391" s="46">
        <v>508</v>
      </c>
      <c r="D391" s="47">
        <v>1</v>
      </c>
      <c r="E391" s="47">
        <v>14894.836469760001</v>
      </c>
      <c r="F391" s="48">
        <f t="shared" si="11"/>
        <v>178738.03763712</v>
      </c>
      <c r="G391" s="49">
        <v>0</v>
      </c>
      <c r="H391" s="49">
        <v>2523.3794116266668</v>
      </c>
      <c r="I391" s="47">
        <v>25233.794116266668</v>
      </c>
      <c r="J391" s="50"/>
      <c r="K391" s="50"/>
      <c r="L391" s="49">
        <v>25072.943306098663</v>
      </c>
      <c r="M391" s="48">
        <f t="shared" si="10"/>
        <v>231568.15447111198</v>
      </c>
    </row>
    <row r="392" spans="1:13" s="21" customFormat="1" ht="12" customHeight="1" x14ac:dyDescent="0.2">
      <c r="A392" s="45" t="s">
        <v>32</v>
      </c>
      <c r="B392" s="54" t="s">
        <v>97</v>
      </c>
      <c r="C392" s="46">
        <v>508</v>
      </c>
      <c r="D392" s="47">
        <v>1</v>
      </c>
      <c r="E392" s="47">
        <v>8096.5443686400004</v>
      </c>
      <c r="F392" s="48">
        <f t="shared" si="11"/>
        <v>97158.532423680008</v>
      </c>
      <c r="G392" s="49">
        <v>13494.097832816642</v>
      </c>
      <c r="H392" s="49">
        <v>1837.4316221155559</v>
      </c>
      <c r="I392" s="47">
        <v>18374.316221155557</v>
      </c>
      <c r="J392" s="50"/>
      <c r="K392" s="50"/>
      <c r="L392" s="49">
        <v>39965.769363538318</v>
      </c>
      <c r="M392" s="48">
        <f t="shared" si="10"/>
        <v>170830.14746330609</v>
      </c>
    </row>
    <row r="393" spans="1:13" s="21" customFormat="1" ht="12" customHeight="1" x14ac:dyDescent="0.2">
      <c r="A393" s="45" t="s">
        <v>32</v>
      </c>
      <c r="B393" s="54" t="s">
        <v>97</v>
      </c>
      <c r="C393" s="46">
        <v>508</v>
      </c>
      <c r="D393" s="47">
        <v>1</v>
      </c>
      <c r="E393" s="47">
        <v>9352.1937100800005</v>
      </c>
      <c r="F393" s="48">
        <f t="shared" si="11"/>
        <v>112226.32452096001</v>
      </c>
      <c r="G393" s="49">
        <v>9095.4533157396472</v>
      </c>
      <c r="H393" s="49">
        <v>2000.6338992639999</v>
      </c>
      <c r="I393" s="47">
        <v>20006.338992639998</v>
      </c>
      <c r="J393" s="50"/>
      <c r="K393" s="50"/>
      <c r="L393" s="49">
        <v>41833.422374108311</v>
      </c>
      <c r="M393" s="48">
        <f t="shared" si="10"/>
        <v>185162.17310271197</v>
      </c>
    </row>
    <row r="394" spans="1:13" s="21" customFormat="1" ht="12" customHeight="1" x14ac:dyDescent="0.2">
      <c r="A394" s="45" t="s">
        <v>98</v>
      </c>
      <c r="B394" s="54" t="s">
        <v>99</v>
      </c>
      <c r="C394" s="46">
        <v>508</v>
      </c>
      <c r="D394" s="47">
        <v>1</v>
      </c>
      <c r="E394" s="47">
        <v>11094.33548288</v>
      </c>
      <c r="F394" s="48">
        <f t="shared" si="11"/>
        <v>133132.02579456</v>
      </c>
      <c r="G394" s="49">
        <v>0</v>
      </c>
      <c r="H394" s="49">
        <v>1889.9625804800003</v>
      </c>
      <c r="I394" s="47">
        <v>18899.625804800002</v>
      </c>
      <c r="J394" s="50"/>
      <c r="K394" s="50"/>
      <c r="L394" s="49">
        <v>19587.350854982556</v>
      </c>
      <c r="M394" s="48">
        <f t="shared" si="10"/>
        <v>173508.96503482258</v>
      </c>
    </row>
    <row r="395" spans="1:13" s="21" customFormat="1" ht="12" customHeight="1" x14ac:dyDescent="0.2">
      <c r="A395" s="45" t="s">
        <v>49</v>
      </c>
      <c r="B395" s="54" t="s">
        <v>99</v>
      </c>
      <c r="C395" s="46">
        <v>508</v>
      </c>
      <c r="D395" s="47">
        <v>1</v>
      </c>
      <c r="E395" s="47">
        <v>6744.5287936000004</v>
      </c>
      <c r="F395" s="48">
        <f t="shared" si="11"/>
        <v>80934.345523199998</v>
      </c>
      <c r="G395" s="49">
        <v>7020.7951081881592</v>
      </c>
      <c r="H395" s="49">
        <v>1544.2925388799997</v>
      </c>
      <c r="I395" s="47">
        <v>15442.925388799998</v>
      </c>
      <c r="J395" s="50"/>
      <c r="K395" s="50"/>
      <c r="L395" s="49">
        <v>36670.113712570783</v>
      </c>
      <c r="M395" s="48">
        <f t="shared" ref="M395:M458" si="12">F395+G395+H395+I395+J395+K395+L395</f>
        <v>141612.47227163895</v>
      </c>
    </row>
    <row r="396" spans="1:13" s="21" customFormat="1" ht="12" customHeight="1" x14ac:dyDescent="0.2">
      <c r="A396" s="45" t="s">
        <v>98</v>
      </c>
      <c r="B396" s="54" t="s">
        <v>100</v>
      </c>
      <c r="C396" s="46">
        <v>508</v>
      </c>
      <c r="D396" s="47">
        <v>1</v>
      </c>
      <c r="E396" s="47">
        <v>11094.33548288</v>
      </c>
      <c r="F396" s="48">
        <f t="shared" ref="F396:F459" si="13">(D396*E396)*12</f>
        <v>133132.02579456</v>
      </c>
      <c r="G396" s="49">
        <v>0</v>
      </c>
      <c r="H396" s="49">
        <v>2133.3225804799999</v>
      </c>
      <c r="I396" s="47">
        <v>21333.2258048</v>
      </c>
      <c r="J396" s="50"/>
      <c r="K396" s="50"/>
      <c r="L396" s="49">
        <v>39216.846330182569</v>
      </c>
      <c r="M396" s="48">
        <f t="shared" si="12"/>
        <v>195815.42051002255</v>
      </c>
    </row>
    <row r="397" spans="1:13" s="21" customFormat="1" ht="12" customHeight="1" x14ac:dyDescent="0.2">
      <c r="A397" s="45" t="s">
        <v>28</v>
      </c>
      <c r="B397" s="54" t="s">
        <v>100</v>
      </c>
      <c r="C397" s="46">
        <v>508</v>
      </c>
      <c r="D397" s="47">
        <v>1</v>
      </c>
      <c r="E397" s="47">
        <v>6861.3528422400004</v>
      </c>
      <c r="F397" s="48">
        <f t="shared" si="13"/>
        <v>82336.234106880001</v>
      </c>
      <c r="G397" s="49">
        <v>11856.233868810239</v>
      </c>
      <c r="H397" s="49">
        <v>1614.4109298488886</v>
      </c>
      <c r="I397" s="47">
        <v>16144.109298488886</v>
      </c>
      <c r="J397" s="50"/>
      <c r="K397" s="50"/>
      <c r="L397" s="49">
        <v>37266.99142700401</v>
      </c>
      <c r="M397" s="48">
        <f t="shared" si="12"/>
        <v>149217.97963103201</v>
      </c>
    </row>
    <row r="398" spans="1:13" s="21" customFormat="1" ht="12" customHeight="1" x14ac:dyDescent="0.2">
      <c r="A398" s="45" t="s">
        <v>98</v>
      </c>
      <c r="B398" s="54" t="s">
        <v>101</v>
      </c>
      <c r="C398" s="46">
        <v>508</v>
      </c>
      <c r="D398" s="47">
        <v>1</v>
      </c>
      <c r="E398" s="47">
        <v>11094.33548288</v>
      </c>
      <c r="F398" s="48">
        <f t="shared" si="13"/>
        <v>133132.02579456</v>
      </c>
      <c r="G398" s="49">
        <v>0</v>
      </c>
      <c r="H398" s="49">
        <v>1889.9625804800003</v>
      </c>
      <c r="I398" s="47">
        <v>18899.625804800002</v>
      </c>
      <c r="J398" s="50"/>
      <c r="K398" s="50"/>
      <c r="L398" s="49">
        <v>19587.350854982556</v>
      </c>
      <c r="M398" s="48">
        <f t="shared" si="12"/>
        <v>173508.96503482258</v>
      </c>
    </row>
    <row r="399" spans="1:13" s="21" customFormat="1" ht="12" customHeight="1" x14ac:dyDescent="0.2">
      <c r="A399" s="45" t="s">
        <v>28</v>
      </c>
      <c r="B399" s="54" t="s">
        <v>101</v>
      </c>
      <c r="C399" s="46">
        <v>508</v>
      </c>
      <c r="D399" s="47">
        <v>1</v>
      </c>
      <c r="E399" s="47">
        <v>6842.5217536</v>
      </c>
      <c r="F399" s="48">
        <f t="shared" si="13"/>
        <v>82110.261043200007</v>
      </c>
      <c r="G399" s="49">
        <v>7098.7583071641584</v>
      </c>
      <c r="H399" s="49">
        <v>1561.44130688</v>
      </c>
      <c r="I399" s="47">
        <v>15614.413068799999</v>
      </c>
      <c r="J399" s="50"/>
      <c r="K399" s="50"/>
      <c r="L399" s="49">
        <v>36859.336289128871</v>
      </c>
      <c r="M399" s="48">
        <f t="shared" si="12"/>
        <v>143244.21001517304</v>
      </c>
    </row>
    <row r="400" spans="1:13" s="21" customFormat="1" ht="12" customHeight="1" x14ac:dyDescent="0.2">
      <c r="A400" s="45" t="s">
        <v>28</v>
      </c>
      <c r="B400" s="54" t="s">
        <v>101</v>
      </c>
      <c r="C400" s="46">
        <v>508</v>
      </c>
      <c r="D400" s="47">
        <v>1</v>
      </c>
      <c r="E400" s="47">
        <v>7875.8979686399998</v>
      </c>
      <c r="F400" s="48">
        <f t="shared" si="13"/>
        <v>94510.775623680005</v>
      </c>
      <c r="G400" s="49">
        <v>13201.520706416642</v>
      </c>
      <c r="H400" s="49">
        <v>1797.5926887822225</v>
      </c>
      <c r="I400" s="47">
        <v>17975.926887822225</v>
      </c>
      <c r="J400" s="50"/>
      <c r="K400" s="50"/>
      <c r="L400" s="49">
        <v>39581.871523764203</v>
      </c>
      <c r="M400" s="48">
        <f t="shared" si="12"/>
        <v>167067.6874304653</v>
      </c>
    </row>
    <row r="401" spans="1:13" s="21" customFormat="1" ht="12" customHeight="1" x14ac:dyDescent="0.2">
      <c r="A401" s="45" t="s">
        <v>28</v>
      </c>
      <c r="B401" s="54" t="s">
        <v>101</v>
      </c>
      <c r="C401" s="46">
        <v>508</v>
      </c>
      <c r="D401" s="47">
        <v>1</v>
      </c>
      <c r="E401" s="47">
        <v>11499.32199936</v>
      </c>
      <c r="F401" s="48">
        <f t="shared" si="13"/>
        <v>137991.86399232</v>
      </c>
      <c r="G401" s="49">
        <v>7202.4723884605437</v>
      </c>
      <c r="H401" s="49">
        <v>2338.6610110008887</v>
      </c>
      <c r="I401" s="47">
        <v>23386.610110008889</v>
      </c>
      <c r="J401" s="50"/>
      <c r="K401" s="50"/>
      <c r="L401" s="49">
        <v>45487.942846791222</v>
      </c>
      <c r="M401" s="48">
        <f t="shared" si="12"/>
        <v>216407.55034858151</v>
      </c>
    </row>
    <row r="402" spans="1:13" s="21" customFormat="1" ht="12" customHeight="1" x14ac:dyDescent="0.2">
      <c r="A402" s="45" t="s">
        <v>32</v>
      </c>
      <c r="B402" s="54" t="s">
        <v>101</v>
      </c>
      <c r="C402" s="46">
        <v>508</v>
      </c>
      <c r="D402" s="47">
        <v>1</v>
      </c>
      <c r="E402" s="47">
        <v>8494.3966515200009</v>
      </c>
      <c r="F402" s="48">
        <f t="shared" si="13"/>
        <v>101932.75981824001</v>
      </c>
      <c r="G402" s="49">
        <v>5608.6599839662085</v>
      </c>
      <c r="H402" s="49">
        <v>1821.1460899839999</v>
      </c>
      <c r="I402" s="47">
        <v>18211.46089984</v>
      </c>
      <c r="J402" s="50"/>
      <c r="K402" s="50"/>
      <c r="L402" s="49">
        <v>40108.068252983961</v>
      </c>
      <c r="M402" s="48">
        <f t="shared" si="12"/>
        <v>167682.0950450142</v>
      </c>
    </row>
    <row r="403" spans="1:13" s="21" customFormat="1" ht="12" customHeight="1" x14ac:dyDescent="0.2">
      <c r="A403" s="45" t="s">
        <v>32</v>
      </c>
      <c r="B403" s="54" t="s">
        <v>101</v>
      </c>
      <c r="C403" s="46">
        <v>508</v>
      </c>
      <c r="D403" s="47">
        <v>1</v>
      </c>
      <c r="E403" s="47">
        <v>8742.8046950400003</v>
      </c>
      <c r="F403" s="48">
        <f t="shared" si="13"/>
        <v>104913.65634048</v>
      </c>
      <c r="G403" s="49">
        <v>17221.246830747648</v>
      </c>
      <c r="H403" s="49">
        <v>1984.1808607573332</v>
      </c>
      <c r="I403" s="47">
        <v>19841.808607573334</v>
      </c>
      <c r="J403" s="50"/>
      <c r="K403" s="50"/>
      <c r="L403" s="49">
        <v>41439.393283959551</v>
      </c>
      <c r="M403" s="48">
        <f t="shared" si="12"/>
        <v>185400.28592351789</v>
      </c>
    </row>
    <row r="404" spans="1:13" s="21" customFormat="1" ht="12" customHeight="1" x14ac:dyDescent="0.2">
      <c r="A404" s="45" t="s">
        <v>25</v>
      </c>
      <c r="B404" s="54" t="s">
        <v>102</v>
      </c>
      <c r="C404" s="46">
        <v>508</v>
      </c>
      <c r="D404" s="47">
        <v>1</v>
      </c>
      <c r="E404" s="47">
        <v>7828.6882918399997</v>
      </c>
      <c r="F404" s="48">
        <f t="shared" si="13"/>
        <v>93944.259502079993</v>
      </c>
      <c r="G404" s="49">
        <v>0</v>
      </c>
      <c r="H404" s="49">
        <v>1651.44804864</v>
      </c>
      <c r="I404" s="47">
        <v>16514.4804864</v>
      </c>
      <c r="J404" s="50"/>
      <c r="K404" s="50"/>
      <c r="L404" s="49">
        <v>38404.024536368204</v>
      </c>
      <c r="M404" s="48">
        <f t="shared" si="12"/>
        <v>150514.21257348818</v>
      </c>
    </row>
    <row r="405" spans="1:13" s="21" customFormat="1" ht="12" customHeight="1" x14ac:dyDescent="0.2">
      <c r="A405" s="45" t="s">
        <v>25</v>
      </c>
      <c r="B405" s="54" t="s">
        <v>102</v>
      </c>
      <c r="C405" s="46">
        <v>508</v>
      </c>
      <c r="D405" s="47">
        <v>1</v>
      </c>
      <c r="E405" s="47">
        <v>10214.966128640001</v>
      </c>
      <c r="F405" s="48">
        <f t="shared" si="13"/>
        <v>122579.59354368001</v>
      </c>
      <c r="G405" s="49">
        <v>13042.500069261314</v>
      </c>
      <c r="H405" s="49">
        <v>2185.7717562026669</v>
      </c>
      <c r="I405" s="47">
        <v>21857.717562026668</v>
      </c>
      <c r="J405" s="50"/>
      <c r="K405" s="50"/>
      <c r="L405" s="49">
        <v>44163.872975677084</v>
      </c>
      <c r="M405" s="48">
        <f t="shared" si="12"/>
        <v>203829.45590684775</v>
      </c>
    </row>
    <row r="406" spans="1:13" s="21" customFormat="1" ht="12" customHeight="1" x14ac:dyDescent="0.2">
      <c r="A406" s="45" t="s">
        <v>25</v>
      </c>
      <c r="B406" s="54" t="s">
        <v>102</v>
      </c>
      <c r="C406" s="46">
        <v>508</v>
      </c>
      <c r="D406" s="47">
        <v>1</v>
      </c>
      <c r="E406" s="47">
        <v>11157.189595136</v>
      </c>
      <c r="F406" s="48">
        <f t="shared" si="13"/>
        <v>133886.27514163201</v>
      </c>
      <c r="G406" s="49">
        <v>0</v>
      </c>
      <c r="H406" s="49">
        <v>2154.198265856</v>
      </c>
      <c r="I406" s="47">
        <v>21541.982658560002</v>
      </c>
      <c r="J406" s="50"/>
      <c r="K406" s="50"/>
      <c r="L406" s="49">
        <v>40146.436445758038</v>
      </c>
      <c r="M406" s="48">
        <f t="shared" si="12"/>
        <v>197728.89251180604</v>
      </c>
    </row>
    <row r="407" spans="1:13" s="21" customFormat="1" ht="12" customHeight="1" x14ac:dyDescent="0.2">
      <c r="A407" s="45" t="s">
        <v>25</v>
      </c>
      <c r="B407" s="54" t="s">
        <v>102</v>
      </c>
      <c r="C407" s="46">
        <v>508</v>
      </c>
      <c r="D407" s="47">
        <v>1</v>
      </c>
      <c r="E407" s="47">
        <v>11432.6028544</v>
      </c>
      <c r="F407" s="48">
        <f t="shared" si="13"/>
        <v>137191.2342528</v>
      </c>
      <c r="G407" s="49">
        <v>0</v>
      </c>
      <c r="H407" s="49">
        <v>2252.100475733333</v>
      </c>
      <c r="I407" s="47">
        <v>22521.004757333332</v>
      </c>
      <c r="J407" s="50"/>
      <c r="K407" s="50"/>
      <c r="L407" s="49">
        <v>44738.300912002909</v>
      </c>
      <c r="M407" s="48">
        <f t="shared" si="12"/>
        <v>206702.6403978696</v>
      </c>
    </row>
    <row r="408" spans="1:13" s="21" customFormat="1" ht="12" customHeight="1" x14ac:dyDescent="0.2">
      <c r="A408" s="45" t="s">
        <v>25</v>
      </c>
      <c r="B408" s="54" t="s">
        <v>102</v>
      </c>
      <c r="C408" s="46">
        <v>508</v>
      </c>
      <c r="D408" s="47">
        <v>1</v>
      </c>
      <c r="E408" s="47">
        <v>11844.036572159999</v>
      </c>
      <c r="F408" s="48">
        <f t="shared" si="13"/>
        <v>142128.43886592</v>
      </c>
      <c r="G408" s="49">
        <v>10945.575656810495</v>
      </c>
      <c r="H408" s="49">
        <v>2407.5864001279997</v>
      </c>
      <c r="I408" s="47">
        <v>24075.864001279999</v>
      </c>
      <c r="J408" s="50"/>
      <c r="K408" s="50"/>
      <c r="L408" s="49">
        <v>44088.058772756522</v>
      </c>
      <c r="M408" s="48">
        <f t="shared" si="12"/>
        <v>223645.52369689499</v>
      </c>
    </row>
    <row r="409" spans="1:13" s="21" customFormat="1" ht="12" customHeight="1" x14ac:dyDescent="0.2">
      <c r="A409" s="45" t="s">
        <v>25</v>
      </c>
      <c r="B409" s="54" t="s">
        <v>102</v>
      </c>
      <c r="C409" s="46">
        <v>508</v>
      </c>
      <c r="D409" s="47">
        <v>1</v>
      </c>
      <c r="E409" s="47">
        <v>12203.938539520001</v>
      </c>
      <c r="F409" s="48">
        <f t="shared" si="13"/>
        <v>146447.26247424001</v>
      </c>
      <c r="G409" s="49">
        <v>18719.856103403523</v>
      </c>
      <c r="H409" s="49">
        <v>2549.0000140800003</v>
      </c>
      <c r="I409" s="47">
        <v>25490.000140800003</v>
      </c>
      <c r="J409" s="50"/>
      <c r="K409" s="50"/>
      <c r="L409" s="49">
        <v>45312.74592193729</v>
      </c>
      <c r="M409" s="48">
        <f t="shared" si="12"/>
        <v>238518.86465446081</v>
      </c>
    </row>
    <row r="410" spans="1:13" s="21" customFormat="1" ht="12" customHeight="1" x14ac:dyDescent="0.2">
      <c r="A410" s="45" t="s">
        <v>25</v>
      </c>
      <c r="B410" s="54" t="s">
        <v>102</v>
      </c>
      <c r="C410" s="46">
        <v>508</v>
      </c>
      <c r="D410" s="47">
        <v>1</v>
      </c>
      <c r="E410" s="47">
        <v>12235.63547648</v>
      </c>
      <c r="F410" s="48">
        <f t="shared" si="13"/>
        <v>146827.62571776001</v>
      </c>
      <c r="G410" s="49">
        <v>7504.7544967249905</v>
      </c>
      <c r="H410" s="49">
        <v>2436.8127765048885</v>
      </c>
      <c r="I410" s="47">
        <v>24368.127765048885</v>
      </c>
      <c r="J410" s="50"/>
      <c r="K410" s="50"/>
      <c r="L410" s="49">
        <v>44341.168544620807</v>
      </c>
      <c r="M410" s="48">
        <f t="shared" si="12"/>
        <v>225478.48930065957</v>
      </c>
    </row>
    <row r="411" spans="1:13" s="21" customFormat="1" ht="12" customHeight="1" x14ac:dyDescent="0.2">
      <c r="A411" s="45" t="s">
        <v>25</v>
      </c>
      <c r="B411" s="54" t="s">
        <v>102</v>
      </c>
      <c r="C411" s="46">
        <v>508</v>
      </c>
      <c r="D411" s="47">
        <v>1</v>
      </c>
      <c r="E411" s="47">
        <v>12312.43599872</v>
      </c>
      <c r="F411" s="48">
        <f t="shared" si="13"/>
        <v>147749.23198464001</v>
      </c>
      <c r="G411" s="49">
        <v>22636.468481163269</v>
      </c>
      <c r="H411" s="49">
        <v>2608.1065997653336</v>
      </c>
      <c r="I411" s="47">
        <v>26081.065997653339</v>
      </c>
      <c r="J411" s="50"/>
      <c r="K411" s="50"/>
      <c r="L411" s="49">
        <v>45824.627868079719</v>
      </c>
      <c r="M411" s="48">
        <f t="shared" si="12"/>
        <v>244899.50093130168</v>
      </c>
    </row>
    <row r="412" spans="1:13" s="21" customFormat="1" ht="12" customHeight="1" x14ac:dyDescent="0.2">
      <c r="A412" s="45" t="s">
        <v>25</v>
      </c>
      <c r="B412" s="54" t="s">
        <v>102</v>
      </c>
      <c r="C412" s="46">
        <v>508</v>
      </c>
      <c r="D412" s="47">
        <v>1</v>
      </c>
      <c r="E412" s="47">
        <v>12471.42427648</v>
      </c>
      <c r="F412" s="48">
        <f t="shared" si="13"/>
        <v>149657.09131776</v>
      </c>
      <c r="G412" s="49">
        <v>19295.188590612481</v>
      </c>
      <c r="H412" s="49">
        <v>2627.3404943644446</v>
      </c>
      <c r="I412" s="47">
        <v>26273.404943644447</v>
      </c>
      <c r="J412" s="50"/>
      <c r="K412" s="50"/>
      <c r="L412" s="49">
        <v>47987.999550154302</v>
      </c>
      <c r="M412" s="48">
        <f t="shared" si="12"/>
        <v>245841.02489653567</v>
      </c>
    </row>
    <row r="413" spans="1:13" s="21" customFormat="1" ht="12" customHeight="1" x14ac:dyDescent="0.2">
      <c r="A413" s="45" t="s">
        <v>25</v>
      </c>
      <c r="B413" s="54" t="s">
        <v>102</v>
      </c>
      <c r="C413" s="46">
        <v>508</v>
      </c>
      <c r="D413" s="47">
        <v>1</v>
      </c>
      <c r="E413" s="47">
        <v>12912.448839680001</v>
      </c>
      <c r="F413" s="48">
        <f t="shared" si="13"/>
        <v>154949.38607616001</v>
      </c>
      <c r="G413" s="49">
        <v>0</v>
      </c>
      <c r="H413" s="49">
        <v>2498.7414732800007</v>
      </c>
      <c r="I413" s="47">
        <v>24987.414732800004</v>
      </c>
      <c r="J413" s="50"/>
      <c r="K413" s="50"/>
      <c r="L413" s="49">
        <v>46874.29087587625</v>
      </c>
      <c r="M413" s="48">
        <f t="shared" si="12"/>
        <v>229309.83315811626</v>
      </c>
    </row>
    <row r="414" spans="1:13" s="21" customFormat="1" ht="12" customHeight="1" x14ac:dyDescent="0.2">
      <c r="A414" s="45" t="s">
        <v>25</v>
      </c>
      <c r="B414" s="54" t="s">
        <v>102</v>
      </c>
      <c r="C414" s="46">
        <v>508</v>
      </c>
      <c r="D414" s="47">
        <v>1</v>
      </c>
      <c r="E414" s="47">
        <v>14385.706399999999</v>
      </c>
      <c r="F414" s="48">
        <f t="shared" si="13"/>
        <v>172628.4768</v>
      </c>
      <c r="G414" s="49">
        <v>8567.92587456</v>
      </c>
      <c r="H414" s="49">
        <v>2782.0272133333333</v>
      </c>
      <c r="I414" s="47">
        <v>27820.272133333332</v>
      </c>
      <c r="J414" s="50"/>
      <c r="K414" s="50"/>
      <c r="L414" s="49">
        <v>37155.845938752005</v>
      </c>
      <c r="M414" s="48">
        <f t="shared" si="12"/>
        <v>248954.54795997863</v>
      </c>
    </row>
    <row r="415" spans="1:13" s="21" customFormat="1" ht="12" customHeight="1" x14ac:dyDescent="0.2">
      <c r="A415" s="45" t="s">
        <v>25</v>
      </c>
      <c r="B415" s="54" t="s">
        <v>102</v>
      </c>
      <c r="C415" s="46">
        <v>508</v>
      </c>
      <c r="D415" s="47">
        <v>1</v>
      </c>
      <c r="E415" s="47">
        <v>27609.82408704</v>
      </c>
      <c r="F415" s="48">
        <f t="shared" si="13"/>
        <v>331317.88904447999</v>
      </c>
      <c r="G415" s="49">
        <v>37893.133939415027</v>
      </c>
      <c r="H415" s="49">
        <v>5159.7404601599992</v>
      </c>
      <c r="I415" s="47">
        <v>51597.404601599985</v>
      </c>
      <c r="J415" s="50"/>
      <c r="K415" s="50"/>
      <c r="L415" s="49">
        <v>58297.913723752026</v>
      </c>
      <c r="M415" s="48">
        <f t="shared" si="12"/>
        <v>484266.08176940703</v>
      </c>
    </row>
    <row r="416" spans="1:13" s="21" customFormat="1" ht="12" customHeight="1" x14ac:dyDescent="0.2">
      <c r="A416" s="45" t="s">
        <v>103</v>
      </c>
      <c r="B416" s="54" t="s">
        <v>102</v>
      </c>
      <c r="C416" s="46">
        <v>508</v>
      </c>
      <c r="D416" s="47">
        <v>2</v>
      </c>
      <c r="E416" s="47">
        <v>10595.29952</v>
      </c>
      <c r="F416" s="48">
        <f t="shared" si="13"/>
        <v>254287.18848000001</v>
      </c>
      <c r="G416" s="49">
        <v>0</v>
      </c>
      <c r="H416" s="49">
        <v>4121.0998399999999</v>
      </c>
      <c r="I416" s="47">
        <v>41210.998399999997</v>
      </c>
      <c r="J416" s="50"/>
      <c r="K416" s="50"/>
      <c r="L416" s="49">
        <v>78670.8236063488</v>
      </c>
      <c r="M416" s="48">
        <f t="shared" si="12"/>
        <v>378290.1103263488</v>
      </c>
    </row>
    <row r="417" spans="1:13" s="21" customFormat="1" ht="12" customHeight="1" x14ac:dyDescent="0.2">
      <c r="A417" s="45" t="s">
        <v>103</v>
      </c>
      <c r="B417" s="54" t="s">
        <v>102</v>
      </c>
      <c r="C417" s="46">
        <v>508</v>
      </c>
      <c r="D417" s="47">
        <v>4</v>
      </c>
      <c r="E417" s="47">
        <v>11299.967544319999</v>
      </c>
      <c r="F417" s="48">
        <f t="shared" si="13"/>
        <v>542398.44212736003</v>
      </c>
      <c r="G417" s="49">
        <v>45483.758666551294</v>
      </c>
      <c r="H417" s="49">
        <v>8643.427767381334</v>
      </c>
      <c r="I417" s="47">
        <v>86434.27767381334</v>
      </c>
      <c r="J417" s="50"/>
      <c r="K417" s="50"/>
      <c r="L417" s="49">
        <v>121579.29084240794</v>
      </c>
      <c r="M417" s="48">
        <f t="shared" si="12"/>
        <v>804539.19707751402</v>
      </c>
    </row>
    <row r="418" spans="1:13" s="21" customFormat="1" ht="12" customHeight="1" x14ac:dyDescent="0.2">
      <c r="A418" s="45" t="s">
        <v>103</v>
      </c>
      <c r="B418" s="54" t="s">
        <v>102</v>
      </c>
      <c r="C418" s="46">
        <v>508</v>
      </c>
      <c r="D418" s="47">
        <v>1</v>
      </c>
      <c r="E418" s="47">
        <v>11351.63773952</v>
      </c>
      <c r="F418" s="48">
        <f t="shared" si="13"/>
        <v>136219.65287424001</v>
      </c>
      <c r="G418" s="49">
        <v>0</v>
      </c>
      <c r="H418" s="49">
        <v>2176.2062899200005</v>
      </c>
      <c r="I418" s="47">
        <v>21762.062899200002</v>
      </c>
      <c r="J418" s="50"/>
      <c r="K418" s="50"/>
      <c r="L418" s="49">
        <v>39588.23297671997</v>
      </c>
      <c r="M418" s="48">
        <f t="shared" si="12"/>
        <v>199746.15504007999</v>
      </c>
    </row>
    <row r="419" spans="1:13" s="21" customFormat="1" ht="12" customHeight="1" x14ac:dyDescent="0.2">
      <c r="A419" s="45" t="s">
        <v>103</v>
      </c>
      <c r="B419" s="54" t="s">
        <v>102</v>
      </c>
      <c r="C419" s="46">
        <v>508</v>
      </c>
      <c r="D419" s="47">
        <v>1</v>
      </c>
      <c r="E419" s="47">
        <v>11853.74674432</v>
      </c>
      <c r="F419" s="48">
        <f t="shared" si="13"/>
        <v>142244.96093184</v>
      </c>
      <c r="G419" s="49">
        <v>20374.212891561983</v>
      </c>
      <c r="H419" s="49">
        <v>2347.4562364586664</v>
      </c>
      <c r="I419" s="47">
        <v>23474.562364586665</v>
      </c>
      <c r="J419" s="50"/>
      <c r="K419" s="50"/>
      <c r="L419" s="49">
        <v>32010.832313727726</v>
      </c>
      <c r="M419" s="48">
        <f t="shared" si="12"/>
        <v>220452.02473817504</v>
      </c>
    </row>
    <row r="420" spans="1:13" s="21" customFormat="1" ht="12" customHeight="1" x14ac:dyDescent="0.2">
      <c r="A420" s="45" t="s">
        <v>103</v>
      </c>
      <c r="B420" s="54" t="s">
        <v>102</v>
      </c>
      <c r="C420" s="46">
        <v>508</v>
      </c>
      <c r="D420" s="47">
        <v>1</v>
      </c>
      <c r="E420" s="47">
        <v>12223.65394432</v>
      </c>
      <c r="F420" s="48">
        <f t="shared" si="13"/>
        <v>146683.84733183999</v>
      </c>
      <c r="G420" s="49">
        <v>0</v>
      </c>
      <c r="H420" s="49">
        <v>2331.9423240533333</v>
      </c>
      <c r="I420" s="47">
        <v>23319.423240533335</v>
      </c>
      <c r="J420" s="50"/>
      <c r="K420" s="50"/>
      <c r="L420" s="49">
        <v>41685.756867845565</v>
      </c>
      <c r="M420" s="48">
        <f t="shared" si="12"/>
        <v>214020.96976427222</v>
      </c>
    </row>
    <row r="421" spans="1:13" s="21" customFormat="1" ht="12" customHeight="1" x14ac:dyDescent="0.2">
      <c r="A421" s="45" t="s">
        <v>103</v>
      </c>
      <c r="B421" s="54" t="s">
        <v>102</v>
      </c>
      <c r="C421" s="46">
        <v>508</v>
      </c>
      <c r="D421" s="47">
        <v>1</v>
      </c>
      <c r="E421" s="47">
        <v>12974.28434432</v>
      </c>
      <c r="F421" s="48">
        <f t="shared" si="13"/>
        <v>155691.41213184001</v>
      </c>
      <c r="G421" s="49">
        <v>22157.212320681982</v>
      </c>
      <c r="H421" s="49">
        <v>2552.8881297919997</v>
      </c>
      <c r="I421" s="47">
        <v>25528.881297919997</v>
      </c>
      <c r="J421" s="50"/>
      <c r="K421" s="50"/>
      <c r="L421" s="49">
        <v>33789.938248200247</v>
      </c>
      <c r="M421" s="48">
        <f t="shared" si="12"/>
        <v>239720.33212843424</v>
      </c>
    </row>
    <row r="422" spans="1:13" s="21" customFormat="1" ht="12" customHeight="1" x14ac:dyDescent="0.2">
      <c r="A422" s="45" t="s">
        <v>103</v>
      </c>
      <c r="B422" s="54" t="s">
        <v>102</v>
      </c>
      <c r="C422" s="46">
        <v>508</v>
      </c>
      <c r="D422" s="47">
        <v>1</v>
      </c>
      <c r="E422" s="47">
        <v>14473.381944319999</v>
      </c>
      <c r="F422" s="48">
        <f t="shared" si="13"/>
        <v>173680.58333184</v>
      </c>
      <c r="G422" s="49">
        <v>20452.147018168318</v>
      </c>
      <c r="H422" s="49">
        <v>2784.8784066133335</v>
      </c>
      <c r="I422" s="47">
        <v>27848.784066133332</v>
      </c>
      <c r="J422" s="50"/>
      <c r="K422" s="50"/>
      <c r="L422" s="49">
        <v>35799.048282361582</v>
      </c>
      <c r="M422" s="48">
        <f t="shared" si="12"/>
        <v>260565.44110511657</v>
      </c>
    </row>
    <row r="423" spans="1:13" s="21" customFormat="1" ht="12" customHeight="1" x14ac:dyDescent="0.2">
      <c r="A423" s="45" t="s">
        <v>28</v>
      </c>
      <c r="B423" s="54" t="s">
        <v>102</v>
      </c>
      <c r="C423" s="46">
        <v>508</v>
      </c>
      <c r="D423" s="47">
        <v>1</v>
      </c>
      <c r="E423" s="47">
        <v>7650.9208422399997</v>
      </c>
      <c r="F423" s="48">
        <f t="shared" si="13"/>
        <v>91811.050106879993</v>
      </c>
      <c r="G423" s="49">
        <v>0</v>
      </c>
      <c r="H423" s="49">
        <v>1621.8201403733335</v>
      </c>
      <c r="I423" s="47">
        <v>16218.201403733334</v>
      </c>
      <c r="J423" s="50"/>
      <c r="K423" s="50"/>
      <c r="L423" s="49">
        <v>38125.948840540594</v>
      </c>
      <c r="M423" s="48">
        <f t="shared" si="12"/>
        <v>147777.02049152725</v>
      </c>
    </row>
    <row r="424" spans="1:13" s="21" customFormat="1" ht="12" customHeight="1" x14ac:dyDescent="0.2">
      <c r="A424" s="45" t="s">
        <v>28</v>
      </c>
      <c r="B424" s="54" t="s">
        <v>102</v>
      </c>
      <c r="C424" s="46">
        <v>508</v>
      </c>
      <c r="D424" s="47">
        <v>1</v>
      </c>
      <c r="E424" s="47">
        <v>8250.7095756800009</v>
      </c>
      <c r="F424" s="48">
        <f t="shared" si="13"/>
        <v>99008.51490816001</v>
      </c>
      <c r="G424" s="49">
        <v>5479.4083589406719</v>
      </c>
      <c r="H424" s="49">
        <v>1779.1777602559998</v>
      </c>
      <c r="I424" s="47">
        <v>17791.777602559996</v>
      </c>
      <c r="J424" s="50"/>
      <c r="K424" s="50"/>
      <c r="L424" s="49">
        <v>39588.951289262302</v>
      </c>
      <c r="M424" s="48">
        <f t="shared" si="12"/>
        <v>163647.82991917897</v>
      </c>
    </row>
    <row r="425" spans="1:13" s="21" customFormat="1" ht="12" customHeight="1" x14ac:dyDescent="0.2">
      <c r="A425" s="45" t="s">
        <v>28</v>
      </c>
      <c r="B425" s="54" t="s">
        <v>102</v>
      </c>
      <c r="C425" s="46">
        <v>508</v>
      </c>
      <c r="D425" s="47">
        <v>1</v>
      </c>
      <c r="E425" s="47">
        <v>10447.87873792</v>
      </c>
      <c r="F425" s="48">
        <f t="shared" si="13"/>
        <v>125374.54485504</v>
      </c>
      <c r="G425" s="49">
        <v>13289.573765185536</v>
      </c>
      <c r="H425" s="49">
        <v>2227.178442296889</v>
      </c>
      <c r="I425" s="47">
        <v>22271.784422968889</v>
      </c>
      <c r="J425" s="50"/>
      <c r="K425" s="50"/>
      <c r="L425" s="49">
        <v>44522.468127392589</v>
      </c>
      <c r="M425" s="48">
        <f t="shared" si="12"/>
        <v>207685.54961288391</v>
      </c>
    </row>
    <row r="426" spans="1:13" s="21" customFormat="1" ht="12" customHeight="1" x14ac:dyDescent="0.2">
      <c r="A426" s="45" t="s">
        <v>28</v>
      </c>
      <c r="B426" s="54" t="s">
        <v>102</v>
      </c>
      <c r="C426" s="46">
        <v>508</v>
      </c>
      <c r="D426" s="47">
        <v>1</v>
      </c>
      <c r="E426" s="47">
        <v>13782.08292864</v>
      </c>
      <c r="F426" s="48">
        <f t="shared" si="13"/>
        <v>165384.99514368002</v>
      </c>
      <c r="G426" s="49">
        <v>21033.121963376638</v>
      </c>
      <c r="H426" s="49">
        <v>2863.987195448889</v>
      </c>
      <c r="I426" s="47">
        <v>28639.871954488888</v>
      </c>
      <c r="J426" s="50"/>
      <c r="K426" s="50"/>
      <c r="L426" s="49">
        <v>50037.435708489917</v>
      </c>
      <c r="M426" s="48">
        <f t="shared" si="12"/>
        <v>267959.41196548438</v>
      </c>
    </row>
    <row r="427" spans="1:13" s="21" customFormat="1" ht="12" customHeight="1" x14ac:dyDescent="0.2">
      <c r="A427" s="45" t="s">
        <v>43</v>
      </c>
      <c r="B427" s="54" t="s">
        <v>102</v>
      </c>
      <c r="C427" s="46">
        <v>508</v>
      </c>
      <c r="D427" s="47">
        <v>1</v>
      </c>
      <c r="E427" s="47">
        <v>50354.475591679999</v>
      </c>
      <c r="F427" s="48">
        <f t="shared" si="13"/>
        <v>604253.70710015995</v>
      </c>
      <c r="G427" s="49">
        <v>0</v>
      </c>
      <c r="H427" s="49">
        <v>8433.3192652799989</v>
      </c>
      <c r="I427" s="47">
        <v>84333.192652799989</v>
      </c>
      <c r="J427" s="50"/>
      <c r="K427" s="50"/>
      <c r="L427" s="49">
        <v>62646.063710015958</v>
      </c>
      <c r="M427" s="48">
        <f t="shared" si="12"/>
        <v>759666.28272825596</v>
      </c>
    </row>
    <row r="428" spans="1:13" s="21" customFormat="1" ht="12" customHeight="1" x14ac:dyDescent="0.2">
      <c r="A428" s="45" t="s">
        <v>104</v>
      </c>
      <c r="B428" s="54" t="s">
        <v>102</v>
      </c>
      <c r="C428" s="46">
        <v>508</v>
      </c>
      <c r="D428" s="47">
        <v>1</v>
      </c>
      <c r="E428" s="47">
        <v>7759.5671296</v>
      </c>
      <c r="F428" s="48">
        <f t="shared" si="13"/>
        <v>93114.805555200001</v>
      </c>
      <c r="G428" s="49">
        <v>7828.35960830976</v>
      </c>
      <c r="H428" s="49">
        <v>1721.92424768</v>
      </c>
      <c r="I428" s="47">
        <v>17219.242476799998</v>
      </c>
      <c r="J428" s="50"/>
      <c r="K428" s="50"/>
      <c r="L428" s="49">
        <v>38950.559806004312</v>
      </c>
      <c r="M428" s="48">
        <f t="shared" si="12"/>
        <v>158834.89169399408</v>
      </c>
    </row>
    <row r="429" spans="1:13" s="21" customFormat="1" ht="12" customHeight="1" x14ac:dyDescent="0.2">
      <c r="A429" s="45" t="s">
        <v>104</v>
      </c>
      <c r="B429" s="54" t="s">
        <v>102</v>
      </c>
      <c r="C429" s="46">
        <v>508</v>
      </c>
      <c r="D429" s="47">
        <v>1</v>
      </c>
      <c r="E429" s="47">
        <v>10518.36271616</v>
      </c>
      <c r="F429" s="48">
        <f t="shared" si="13"/>
        <v>126220.35259391999</v>
      </c>
      <c r="G429" s="49">
        <v>0</v>
      </c>
      <c r="H429" s="49">
        <v>2099.72711936</v>
      </c>
      <c r="I429" s="47">
        <v>20997.271193599998</v>
      </c>
      <c r="J429" s="50"/>
      <c r="K429" s="50"/>
      <c r="L429" s="49">
        <v>43418.698886335806</v>
      </c>
      <c r="M429" s="48">
        <f t="shared" si="12"/>
        <v>192736.04979321579</v>
      </c>
    </row>
    <row r="430" spans="1:13" s="21" customFormat="1" ht="12" customHeight="1" x14ac:dyDescent="0.2">
      <c r="A430" s="45" t="s">
        <v>105</v>
      </c>
      <c r="B430" s="54" t="s">
        <v>102</v>
      </c>
      <c r="C430" s="46">
        <v>508</v>
      </c>
      <c r="D430" s="47">
        <v>1</v>
      </c>
      <c r="E430" s="47">
        <v>12471.42354432</v>
      </c>
      <c r="F430" s="48">
        <f t="shared" si="13"/>
        <v>149657.08253183999</v>
      </c>
      <c r="G430" s="49">
        <v>11577.112571860991</v>
      </c>
      <c r="H430" s="49">
        <v>2546.4991202559995</v>
      </c>
      <c r="I430" s="47">
        <v>25464.991202559999</v>
      </c>
      <c r="J430" s="50"/>
      <c r="K430" s="50"/>
      <c r="L430" s="49">
        <v>47287.887381135435</v>
      </c>
      <c r="M430" s="48">
        <f t="shared" si="12"/>
        <v>236533.57280765238</v>
      </c>
    </row>
    <row r="431" spans="1:13" s="21" customFormat="1" ht="12" customHeight="1" x14ac:dyDescent="0.2">
      <c r="A431" s="45" t="s">
        <v>105</v>
      </c>
      <c r="B431" s="54" t="s">
        <v>102</v>
      </c>
      <c r="C431" s="46">
        <v>508</v>
      </c>
      <c r="D431" s="47">
        <v>7</v>
      </c>
      <c r="E431" s="47">
        <v>12471.42427648</v>
      </c>
      <c r="F431" s="48">
        <f t="shared" si="13"/>
        <v>1047599.63922432</v>
      </c>
      <c r="G431" s="49">
        <v>73321.716644327418</v>
      </c>
      <c r="H431" s="49">
        <v>17744.653492707552</v>
      </c>
      <c r="I431" s="47">
        <v>177446.53492707555</v>
      </c>
      <c r="J431" s="50"/>
      <c r="K431" s="50"/>
      <c r="L431" s="49">
        <v>330315.10837596509</v>
      </c>
      <c r="M431" s="48">
        <f t="shared" si="12"/>
        <v>1646427.6526643955</v>
      </c>
    </row>
    <row r="432" spans="1:13" s="21" customFormat="1" ht="12" customHeight="1" x14ac:dyDescent="0.2">
      <c r="A432" s="45" t="s">
        <v>105</v>
      </c>
      <c r="B432" s="54" t="s">
        <v>102</v>
      </c>
      <c r="C432" s="46">
        <v>508</v>
      </c>
      <c r="D432" s="47">
        <v>1</v>
      </c>
      <c r="E432" s="47">
        <v>13896.79569408</v>
      </c>
      <c r="F432" s="48">
        <f t="shared" si="13"/>
        <v>166761.54832895999</v>
      </c>
      <c r="G432" s="49">
        <v>0</v>
      </c>
      <c r="H432" s="49">
        <v>2600.3992823466665</v>
      </c>
      <c r="I432" s="47">
        <v>26003.992823466666</v>
      </c>
      <c r="J432" s="50"/>
      <c r="K432" s="50"/>
      <c r="L432" s="49">
        <v>35319.021980969475</v>
      </c>
      <c r="M432" s="48">
        <f t="shared" si="12"/>
        <v>230684.96241574278</v>
      </c>
    </row>
    <row r="433" spans="1:13" s="21" customFormat="1" ht="12" customHeight="1" x14ac:dyDescent="0.2">
      <c r="A433" s="45" t="s">
        <v>105</v>
      </c>
      <c r="B433" s="54" t="s">
        <v>102</v>
      </c>
      <c r="C433" s="46">
        <v>508</v>
      </c>
      <c r="D433" s="47">
        <v>12</v>
      </c>
      <c r="E433" s="47">
        <v>17153.177599999999</v>
      </c>
      <c r="F433" s="48">
        <f t="shared" si="13"/>
        <v>2470057.5744000003</v>
      </c>
      <c r="G433" s="49">
        <v>224428.10277887998</v>
      </c>
      <c r="H433" s="49">
        <v>40817.076906666669</v>
      </c>
      <c r="I433" s="47">
        <v>408170.7690666666</v>
      </c>
      <c r="J433" s="50"/>
      <c r="K433" s="50"/>
      <c r="L433" s="49">
        <v>616355.89703988889</v>
      </c>
      <c r="M433" s="48">
        <f t="shared" si="12"/>
        <v>3759829.4201921024</v>
      </c>
    </row>
    <row r="434" spans="1:13" s="21" customFormat="1" ht="12" customHeight="1" x14ac:dyDescent="0.2">
      <c r="A434" s="45" t="s">
        <v>32</v>
      </c>
      <c r="B434" s="54" t="s">
        <v>102</v>
      </c>
      <c r="C434" s="46">
        <v>508</v>
      </c>
      <c r="D434" s="47">
        <v>1</v>
      </c>
      <c r="E434" s="47">
        <v>8459.4254950400009</v>
      </c>
      <c r="F434" s="48">
        <f t="shared" si="13"/>
        <v>101513.10594048002</v>
      </c>
      <c r="G434" s="49">
        <v>8385.1669238538252</v>
      </c>
      <c r="H434" s="49">
        <v>1844.3994616320003</v>
      </c>
      <c r="I434" s="47">
        <v>18443.994616320004</v>
      </c>
      <c r="J434" s="50"/>
      <c r="K434" s="50"/>
      <c r="L434" s="49">
        <v>40269.346320358462</v>
      </c>
      <c r="M434" s="48">
        <f t="shared" si="12"/>
        <v>170456.01326264432</v>
      </c>
    </row>
    <row r="435" spans="1:13" s="21" customFormat="1" ht="12" customHeight="1" x14ac:dyDescent="0.2">
      <c r="A435" s="45" t="s">
        <v>32</v>
      </c>
      <c r="B435" s="54" t="s">
        <v>102</v>
      </c>
      <c r="C435" s="46">
        <v>508</v>
      </c>
      <c r="D435" s="47">
        <v>1</v>
      </c>
      <c r="E435" s="47">
        <v>9178.1443686399998</v>
      </c>
      <c r="F435" s="48">
        <f t="shared" si="13"/>
        <v>110137.73242367999</v>
      </c>
      <c r="G435" s="49">
        <v>14928.299432816642</v>
      </c>
      <c r="H435" s="49">
        <v>2032.7205110044449</v>
      </c>
      <c r="I435" s="47">
        <v>20327.205110044448</v>
      </c>
      <c r="J435" s="50"/>
      <c r="K435" s="50"/>
      <c r="L435" s="49">
        <v>42031.613815906974</v>
      </c>
      <c r="M435" s="48">
        <f t="shared" si="12"/>
        <v>189457.57129345249</v>
      </c>
    </row>
    <row r="436" spans="1:13" s="21" customFormat="1" ht="12" customHeight="1" x14ac:dyDescent="0.2">
      <c r="A436" s="45" t="s">
        <v>32</v>
      </c>
      <c r="B436" s="54" t="s">
        <v>102</v>
      </c>
      <c r="C436" s="46">
        <v>508</v>
      </c>
      <c r="D436" s="47">
        <v>1</v>
      </c>
      <c r="E436" s="47">
        <v>9675.77208832</v>
      </c>
      <c r="F436" s="48">
        <f t="shared" si="13"/>
        <v>116109.26505983999</v>
      </c>
      <c r="G436" s="49">
        <v>18705.784546934781</v>
      </c>
      <c r="H436" s="49">
        <v>2155.2248828586662</v>
      </c>
      <c r="I436" s="47">
        <v>21552.248828586664</v>
      </c>
      <c r="J436" s="50"/>
      <c r="K436" s="50"/>
      <c r="L436" s="49">
        <v>43293.179320230927</v>
      </c>
      <c r="M436" s="48">
        <f t="shared" si="12"/>
        <v>201815.70263845101</v>
      </c>
    </row>
    <row r="437" spans="1:13" s="21" customFormat="1" ht="12" customHeight="1" x14ac:dyDescent="0.2">
      <c r="A437" s="45" t="s">
        <v>32</v>
      </c>
      <c r="B437" s="54" t="s">
        <v>102</v>
      </c>
      <c r="C437" s="46">
        <v>508</v>
      </c>
      <c r="D437" s="47">
        <v>1</v>
      </c>
      <c r="E437" s="47">
        <v>11841.573119999999</v>
      </c>
      <c r="F437" s="48">
        <f t="shared" si="13"/>
        <v>142098.87743999998</v>
      </c>
      <c r="G437" s="49">
        <v>11076.003574272003</v>
      </c>
      <c r="H437" s="49">
        <v>2436.2752959999998</v>
      </c>
      <c r="I437" s="47">
        <v>24362.752960000002</v>
      </c>
      <c r="J437" s="50"/>
      <c r="K437" s="50"/>
      <c r="L437" s="49">
        <v>46333.313791454733</v>
      </c>
      <c r="M437" s="48">
        <f t="shared" si="12"/>
        <v>226307.22306172675</v>
      </c>
    </row>
    <row r="438" spans="1:13" s="21" customFormat="1" ht="12" customHeight="1" x14ac:dyDescent="0.2">
      <c r="A438" s="45" t="s">
        <v>106</v>
      </c>
      <c r="B438" s="54" t="s">
        <v>102</v>
      </c>
      <c r="C438" s="46">
        <v>508</v>
      </c>
      <c r="D438" s="47">
        <v>3</v>
      </c>
      <c r="E438" s="47">
        <v>5596.3671296000002</v>
      </c>
      <c r="F438" s="48">
        <f t="shared" si="13"/>
        <v>201469.21666560002</v>
      </c>
      <c r="G438" s="49">
        <v>18321.953064929279</v>
      </c>
      <c r="H438" s="49">
        <v>4030.0927430400002</v>
      </c>
      <c r="I438" s="47">
        <v>40300.927430399999</v>
      </c>
      <c r="J438" s="50"/>
      <c r="K438" s="50"/>
      <c r="L438" s="49">
        <v>104830.9654089806</v>
      </c>
      <c r="M438" s="48">
        <f t="shared" si="12"/>
        <v>368953.15531294991</v>
      </c>
    </row>
    <row r="439" spans="1:13" s="21" customFormat="1" ht="12" customHeight="1" x14ac:dyDescent="0.2">
      <c r="A439" s="45" t="s">
        <v>106</v>
      </c>
      <c r="B439" s="54" t="s">
        <v>102</v>
      </c>
      <c r="C439" s="46">
        <v>508</v>
      </c>
      <c r="D439" s="47">
        <v>1</v>
      </c>
      <c r="E439" s="47">
        <v>6447.78793984</v>
      </c>
      <c r="F439" s="48">
        <f t="shared" si="13"/>
        <v>77373.45527808</v>
      </c>
      <c r="G439" s="49">
        <v>0</v>
      </c>
      <c r="H439" s="49">
        <v>1421.2979899733332</v>
      </c>
      <c r="I439" s="47">
        <v>14212.979899733333</v>
      </c>
      <c r="J439" s="50"/>
      <c r="K439" s="50"/>
      <c r="L439" s="49">
        <v>35565.933807926078</v>
      </c>
      <c r="M439" s="48">
        <f t="shared" si="12"/>
        <v>128573.66697571274</v>
      </c>
    </row>
    <row r="440" spans="1:13" s="21" customFormat="1" ht="12" customHeight="1" x14ac:dyDescent="0.2">
      <c r="A440" s="45" t="s">
        <v>106</v>
      </c>
      <c r="B440" s="54" t="s">
        <v>102</v>
      </c>
      <c r="C440" s="46">
        <v>508</v>
      </c>
      <c r="D440" s="47">
        <v>1</v>
      </c>
      <c r="E440" s="47">
        <v>6677.9671295999997</v>
      </c>
      <c r="F440" s="48">
        <f t="shared" si="13"/>
        <v>80135.605555199989</v>
      </c>
      <c r="G440" s="49">
        <v>6967.8386483097602</v>
      </c>
      <c r="H440" s="49">
        <v>1532.64424768</v>
      </c>
      <c r="I440" s="47">
        <v>15326.442476799999</v>
      </c>
      <c r="J440" s="50"/>
      <c r="K440" s="50"/>
      <c r="L440" s="49">
        <v>36541.58438187118</v>
      </c>
      <c r="M440" s="48">
        <f t="shared" si="12"/>
        <v>140504.11530986094</v>
      </c>
    </row>
    <row r="441" spans="1:13" s="21" customFormat="1" ht="12" customHeight="1" x14ac:dyDescent="0.2">
      <c r="A441" s="45" t="s">
        <v>106</v>
      </c>
      <c r="B441" s="54" t="s">
        <v>102</v>
      </c>
      <c r="C441" s="46">
        <v>508</v>
      </c>
      <c r="D441" s="47">
        <v>1</v>
      </c>
      <c r="E441" s="47">
        <v>8229.6668313600003</v>
      </c>
      <c r="F441" s="48">
        <f t="shared" si="13"/>
        <v>98756.001976319996</v>
      </c>
      <c r="G441" s="49">
        <v>5269.6655273533452</v>
      </c>
      <c r="H441" s="49">
        <v>1711.0737320675557</v>
      </c>
      <c r="I441" s="47">
        <v>17110.737320675558</v>
      </c>
      <c r="J441" s="50"/>
      <c r="K441" s="50"/>
      <c r="L441" s="49">
        <v>34530.862466811966</v>
      </c>
      <c r="M441" s="48">
        <f t="shared" si="12"/>
        <v>157378.34102322842</v>
      </c>
    </row>
    <row r="442" spans="1:13" s="21" customFormat="1" ht="12" customHeight="1" x14ac:dyDescent="0.2">
      <c r="A442" s="45" t="s">
        <v>106</v>
      </c>
      <c r="B442" s="54" t="s">
        <v>102</v>
      </c>
      <c r="C442" s="46">
        <v>508</v>
      </c>
      <c r="D442" s="47">
        <v>1</v>
      </c>
      <c r="E442" s="47">
        <v>8267.5288883199992</v>
      </c>
      <c r="F442" s="48">
        <f t="shared" si="13"/>
        <v>99210.346659839997</v>
      </c>
      <c r="G442" s="49">
        <v>13720.823305912321</v>
      </c>
      <c r="H442" s="49">
        <v>1868.3038270577781</v>
      </c>
      <c r="I442" s="47">
        <v>18683.038270577781</v>
      </c>
      <c r="J442" s="50"/>
      <c r="K442" s="50"/>
      <c r="L442" s="49">
        <v>40321.219127415301</v>
      </c>
      <c r="M442" s="48">
        <f t="shared" si="12"/>
        <v>173803.73119080317</v>
      </c>
    </row>
    <row r="443" spans="1:13" s="21" customFormat="1" ht="12" customHeight="1" x14ac:dyDescent="0.2">
      <c r="A443" s="45" t="s">
        <v>106</v>
      </c>
      <c r="B443" s="54" t="s">
        <v>102</v>
      </c>
      <c r="C443" s="46">
        <v>508</v>
      </c>
      <c r="D443" s="47">
        <v>1</v>
      </c>
      <c r="E443" s="47">
        <v>8494.5731686399995</v>
      </c>
      <c r="F443" s="48">
        <f t="shared" si="13"/>
        <v>101934.87802367999</v>
      </c>
      <c r="G443" s="49">
        <v>14021.884021616641</v>
      </c>
      <c r="H443" s="49">
        <v>1909.2979332266668</v>
      </c>
      <c r="I443" s="47">
        <v>19092.979332266666</v>
      </c>
      <c r="J443" s="50"/>
      <c r="K443" s="50"/>
      <c r="L443" s="49">
        <v>40822.366164853011</v>
      </c>
      <c r="M443" s="48">
        <f t="shared" si="12"/>
        <v>177781.40547564297</v>
      </c>
    </row>
    <row r="444" spans="1:13" s="21" customFormat="1" ht="12" customHeight="1" x14ac:dyDescent="0.2">
      <c r="A444" s="45" t="s">
        <v>106</v>
      </c>
      <c r="B444" s="54" t="s">
        <v>102</v>
      </c>
      <c r="C444" s="46">
        <v>508</v>
      </c>
      <c r="D444" s="47">
        <v>1</v>
      </c>
      <c r="E444" s="47">
        <v>8688.7246950400004</v>
      </c>
      <c r="F444" s="48">
        <f t="shared" si="13"/>
        <v>104264.69634048</v>
      </c>
      <c r="G444" s="49">
        <v>11423.463156498432</v>
      </c>
      <c r="H444" s="49">
        <v>1914.4399457848888</v>
      </c>
      <c r="I444" s="47">
        <v>19144.399457848889</v>
      </c>
      <c r="J444" s="50"/>
      <c r="K444" s="50"/>
      <c r="L444" s="49">
        <v>40864.032098292788</v>
      </c>
      <c r="M444" s="48">
        <f t="shared" si="12"/>
        <v>177611.03099890499</v>
      </c>
    </row>
    <row r="445" spans="1:13" s="21" customFormat="1" ht="12" customHeight="1" x14ac:dyDescent="0.2">
      <c r="A445" s="45" t="s">
        <v>106</v>
      </c>
      <c r="B445" s="54" t="s">
        <v>102</v>
      </c>
      <c r="C445" s="46">
        <v>508</v>
      </c>
      <c r="D445" s="47">
        <v>1</v>
      </c>
      <c r="E445" s="47">
        <v>9323.6039935999997</v>
      </c>
      <c r="F445" s="48">
        <f t="shared" si="13"/>
        <v>111883.24792319999</v>
      </c>
      <c r="G445" s="49">
        <v>9072.7073373081585</v>
      </c>
      <c r="H445" s="49">
        <v>1995.63069888</v>
      </c>
      <c r="I445" s="47">
        <v>19956.306988799999</v>
      </c>
      <c r="J445" s="50"/>
      <c r="K445" s="50"/>
      <c r="L445" s="49">
        <v>41779.194390999233</v>
      </c>
      <c r="M445" s="48">
        <f t="shared" si="12"/>
        <v>184687.08733918739</v>
      </c>
    </row>
    <row r="446" spans="1:13" s="21" customFormat="1" ht="12" customHeight="1" x14ac:dyDescent="0.2">
      <c r="A446" s="45" t="s">
        <v>106</v>
      </c>
      <c r="B446" s="54" t="s">
        <v>102</v>
      </c>
      <c r="C446" s="46">
        <v>508</v>
      </c>
      <c r="D446" s="47">
        <v>1</v>
      </c>
      <c r="E446" s="47">
        <v>10555.39756544</v>
      </c>
      <c r="F446" s="48">
        <f t="shared" si="13"/>
        <v>126664.77078528001</v>
      </c>
      <c r="G446" s="49">
        <v>0</v>
      </c>
      <c r="H446" s="49">
        <v>2043.4995942400001</v>
      </c>
      <c r="I446" s="47">
        <v>20434.995942400001</v>
      </c>
      <c r="J446" s="50"/>
      <c r="K446" s="50"/>
      <c r="L446" s="49">
        <v>38438.95052598857</v>
      </c>
      <c r="M446" s="48">
        <f t="shared" si="12"/>
        <v>187582.21684790857</v>
      </c>
    </row>
    <row r="447" spans="1:13" s="21" customFormat="1" ht="12" customHeight="1" x14ac:dyDescent="0.2">
      <c r="A447" s="45" t="s">
        <v>106</v>
      </c>
      <c r="B447" s="54" t="s">
        <v>102</v>
      </c>
      <c r="C447" s="46">
        <v>508</v>
      </c>
      <c r="D447" s="47">
        <v>5</v>
      </c>
      <c r="E447" s="47">
        <v>11301.37362432</v>
      </c>
      <c r="F447" s="48">
        <f t="shared" si="13"/>
        <v>678082.4174591999</v>
      </c>
      <c r="G447" s="49">
        <v>82428.429881241609</v>
      </c>
      <c r="H447" s="49">
        <v>11261.562744177778</v>
      </c>
      <c r="I447" s="47">
        <v>112615.62744177777</v>
      </c>
      <c r="J447" s="50"/>
      <c r="K447" s="50"/>
      <c r="L447" s="49">
        <v>169487.56766465769</v>
      </c>
      <c r="M447" s="48">
        <f t="shared" si="12"/>
        <v>1053875.6051910548</v>
      </c>
    </row>
    <row r="448" spans="1:13" s="21" customFormat="1" ht="12" customHeight="1" x14ac:dyDescent="0.2">
      <c r="A448" s="45" t="s">
        <v>106</v>
      </c>
      <c r="B448" s="54" t="s">
        <v>102</v>
      </c>
      <c r="C448" s="46">
        <v>508</v>
      </c>
      <c r="D448" s="47">
        <v>1</v>
      </c>
      <c r="E448" s="47">
        <v>11301.448495267799</v>
      </c>
      <c r="F448" s="48">
        <f t="shared" si="13"/>
        <v>135617.38194321358</v>
      </c>
      <c r="G448" s="49">
        <v>0</v>
      </c>
      <c r="H448" s="49">
        <v>2195.5747492113069</v>
      </c>
      <c r="I448" s="47">
        <v>21955.747492113067</v>
      </c>
      <c r="J448" s="50"/>
      <c r="K448" s="50"/>
      <c r="L448" s="49">
        <v>41752.770032089669</v>
      </c>
      <c r="M448" s="48">
        <f t="shared" si="12"/>
        <v>201521.47421662763</v>
      </c>
    </row>
    <row r="449" spans="1:13" s="21" customFormat="1" ht="12" customHeight="1" x14ac:dyDescent="0.2">
      <c r="A449" s="45" t="s">
        <v>106</v>
      </c>
      <c r="B449" s="54" t="s">
        <v>102</v>
      </c>
      <c r="C449" s="46">
        <v>508</v>
      </c>
      <c r="D449" s="47">
        <v>1</v>
      </c>
      <c r="E449" s="47">
        <v>11310.53693952</v>
      </c>
      <c r="F449" s="48">
        <f t="shared" si="13"/>
        <v>135726.44327424001</v>
      </c>
      <c r="G449" s="49">
        <v>10653.511189082114</v>
      </c>
      <c r="H449" s="49">
        <v>2343.3439644159998</v>
      </c>
      <c r="I449" s="47">
        <v>23433.43964416</v>
      </c>
      <c r="J449" s="50"/>
      <c r="K449" s="50"/>
      <c r="L449" s="49">
        <v>45528.498721911179</v>
      </c>
      <c r="M449" s="48">
        <f t="shared" si="12"/>
        <v>217685.23679380934</v>
      </c>
    </row>
    <row r="450" spans="1:13" s="21" customFormat="1" ht="12" customHeight="1" x14ac:dyDescent="0.2">
      <c r="A450" s="45" t="s">
        <v>106</v>
      </c>
      <c r="B450" s="54" t="s">
        <v>102</v>
      </c>
      <c r="C450" s="46">
        <v>508</v>
      </c>
      <c r="D450" s="47">
        <v>1</v>
      </c>
      <c r="E450" s="47">
        <v>16466.711039999998</v>
      </c>
      <c r="F450" s="48">
        <f t="shared" si="13"/>
        <v>197600.53247999999</v>
      </c>
      <c r="G450" s="49">
        <v>9837.1755356160029</v>
      </c>
      <c r="H450" s="49">
        <v>3194.1557902222221</v>
      </c>
      <c r="I450" s="47">
        <v>31941.557902222223</v>
      </c>
      <c r="J450" s="50"/>
      <c r="K450" s="50"/>
      <c r="L450" s="49">
        <v>52896.801393177317</v>
      </c>
      <c r="M450" s="48">
        <f t="shared" si="12"/>
        <v>295470.22310123773</v>
      </c>
    </row>
    <row r="451" spans="1:13" s="21" customFormat="1" ht="12" customHeight="1" x14ac:dyDescent="0.2">
      <c r="A451" s="45" t="s">
        <v>93</v>
      </c>
      <c r="B451" s="54" t="s">
        <v>102</v>
      </c>
      <c r="C451" s="46">
        <v>508</v>
      </c>
      <c r="D451" s="47">
        <v>1</v>
      </c>
      <c r="E451" s="47">
        <v>8507.4817479475205</v>
      </c>
      <c r="F451" s="48">
        <f t="shared" si="13"/>
        <v>102089.78097537025</v>
      </c>
      <c r="G451" s="49">
        <v>0</v>
      </c>
      <c r="H451" s="49">
        <v>1702.1802913245867</v>
      </c>
      <c r="I451" s="47">
        <v>17021.802913245865</v>
      </c>
      <c r="J451" s="50"/>
      <c r="K451" s="50"/>
      <c r="L451" s="49">
        <v>34651.283627814773</v>
      </c>
      <c r="M451" s="48">
        <f t="shared" si="12"/>
        <v>155465.04780775547</v>
      </c>
    </row>
    <row r="452" spans="1:13" s="21" customFormat="1" ht="12" customHeight="1" x14ac:dyDescent="0.2">
      <c r="A452" s="45" t="s">
        <v>107</v>
      </c>
      <c r="B452" s="54" t="s">
        <v>102</v>
      </c>
      <c r="C452" s="46">
        <v>508</v>
      </c>
      <c r="D452" s="47">
        <v>1</v>
      </c>
      <c r="E452" s="47">
        <v>8725.9755182080007</v>
      </c>
      <c r="F452" s="48">
        <f t="shared" si="13"/>
        <v>104711.70621849601</v>
      </c>
      <c r="G452" s="49">
        <v>0</v>
      </c>
      <c r="H452" s="49">
        <v>1495.2359197013336</v>
      </c>
      <c r="I452" s="47">
        <v>14952.359197013337</v>
      </c>
      <c r="J452" s="50"/>
      <c r="K452" s="50"/>
      <c r="L452" s="49">
        <v>15452.485106776692</v>
      </c>
      <c r="M452" s="48">
        <f t="shared" si="12"/>
        <v>136611.78644198738</v>
      </c>
    </row>
    <row r="453" spans="1:13" s="21" customFormat="1" ht="12" customHeight="1" x14ac:dyDescent="0.2">
      <c r="A453" s="45" t="s">
        <v>107</v>
      </c>
      <c r="B453" s="54" t="s">
        <v>102</v>
      </c>
      <c r="C453" s="46">
        <v>508</v>
      </c>
      <c r="D453" s="47">
        <v>1</v>
      </c>
      <c r="E453" s="47">
        <v>10095.143019519999</v>
      </c>
      <c r="F453" s="48">
        <f t="shared" si="13"/>
        <v>121141.71623423998</v>
      </c>
      <c r="G453" s="49">
        <v>6259.1140975534081</v>
      </c>
      <c r="H453" s="49">
        <v>2032.3501866951115</v>
      </c>
      <c r="I453" s="47">
        <v>20323.501866951112</v>
      </c>
      <c r="J453" s="50"/>
      <c r="K453" s="50"/>
      <c r="L453" s="49">
        <v>38228.768659427245</v>
      </c>
      <c r="M453" s="48">
        <f t="shared" si="12"/>
        <v>187985.45104486684</v>
      </c>
    </row>
    <row r="454" spans="1:13" s="21" customFormat="1" ht="12" customHeight="1" x14ac:dyDescent="0.2">
      <c r="A454" s="45" t="s">
        <v>107</v>
      </c>
      <c r="B454" s="54" t="s">
        <v>102</v>
      </c>
      <c r="C454" s="46">
        <v>508</v>
      </c>
      <c r="D454" s="47">
        <v>1</v>
      </c>
      <c r="E454" s="47">
        <v>11219.03790592</v>
      </c>
      <c r="F454" s="48">
        <f t="shared" si="13"/>
        <v>134628.45487104001</v>
      </c>
      <c r="G454" s="49">
        <v>10332.487357949951</v>
      </c>
      <c r="H454" s="49">
        <v>2272.7316335360001</v>
      </c>
      <c r="I454" s="47">
        <v>22727.316335360003</v>
      </c>
      <c r="J454" s="50"/>
      <c r="K454" s="50"/>
      <c r="L454" s="49">
        <v>41172.973340544493</v>
      </c>
      <c r="M454" s="48">
        <f t="shared" si="12"/>
        <v>211133.96353843046</v>
      </c>
    </row>
    <row r="455" spans="1:13" s="21" customFormat="1" ht="12" customHeight="1" x14ac:dyDescent="0.2">
      <c r="A455" s="45" t="s">
        <v>33</v>
      </c>
      <c r="B455" s="54" t="s">
        <v>102</v>
      </c>
      <c r="C455" s="46">
        <v>508</v>
      </c>
      <c r="D455" s="47">
        <v>1</v>
      </c>
      <c r="E455" s="47">
        <v>7828.6882918399997</v>
      </c>
      <c r="F455" s="48">
        <f t="shared" si="13"/>
        <v>93944.259502079993</v>
      </c>
      <c r="G455" s="49">
        <v>10511.136539983872</v>
      </c>
      <c r="H455" s="49">
        <v>1761.5445852160001</v>
      </c>
      <c r="I455" s="47">
        <v>17615.445852160003</v>
      </c>
      <c r="J455" s="50"/>
      <c r="K455" s="50"/>
      <c r="L455" s="49">
        <v>39283.035284390993</v>
      </c>
      <c r="M455" s="48">
        <f t="shared" si="12"/>
        <v>163115.42176383088</v>
      </c>
    </row>
    <row r="456" spans="1:13" s="21" customFormat="1" ht="12" customHeight="1" x14ac:dyDescent="0.2">
      <c r="A456" s="45" t="s">
        <v>33</v>
      </c>
      <c r="B456" s="54" t="s">
        <v>102</v>
      </c>
      <c r="C456" s="46">
        <v>508</v>
      </c>
      <c r="D456" s="47">
        <v>1</v>
      </c>
      <c r="E456" s="47">
        <v>8112</v>
      </c>
      <c r="F456" s="48">
        <f t="shared" si="13"/>
        <v>97344</v>
      </c>
      <c r="G456" s="49">
        <v>0</v>
      </c>
      <c r="H456" s="49">
        <v>1698.6666666666667</v>
      </c>
      <c r="I456" s="47">
        <v>16986.666666666668</v>
      </c>
      <c r="J456" s="50"/>
      <c r="K456" s="50"/>
      <c r="L456" s="49">
        <v>38857.09796877193</v>
      </c>
      <c r="M456" s="48">
        <f t="shared" si="12"/>
        <v>154886.43130210528</v>
      </c>
    </row>
    <row r="457" spans="1:13" s="21" customFormat="1" ht="12" customHeight="1" x14ac:dyDescent="0.2">
      <c r="A457" s="45" t="s">
        <v>33</v>
      </c>
      <c r="B457" s="54" t="s">
        <v>102</v>
      </c>
      <c r="C457" s="46">
        <v>508</v>
      </c>
      <c r="D457" s="47">
        <v>1</v>
      </c>
      <c r="E457" s="47">
        <v>10314.74243072</v>
      </c>
      <c r="F457" s="48">
        <f t="shared" si="13"/>
        <v>123776.90916864001</v>
      </c>
      <c r="G457" s="49">
        <v>13148.342770507776</v>
      </c>
      <c r="H457" s="49">
        <v>2203.5097654613337</v>
      </c>
      <c r="I457" s="47">
        <v>22035.097654613335</v>
      </c>
      <c r="J457" s="50"/>
      <c r="K457" s="50"/>
      <c r="L457" s="49">
        <v>44317.489812020096</v>
      </c>
      <c r="M457" s="48">
        <f t="shared" si="12"/>
        <v>205481.34917124253</v>
      </c>
    </row>
    <row r="458" spans="1:13" s="21" customFormat="1" ht="12" customHeight="1" x14ac:dyDescent="0.2">
      <c r="A458" s="45" t="s">
        <v>25</v>
      </c>
      <c r="B458" s="54" t="s">
        <v>108</v>
      </c>
      <c r="C458" s="46">
        <v>508</v>
      </c>
      <c r="D458" s="47">
        <v>1</v>
      </c>
      <c r="E458" s="47">
        <v>7410.8013158399999</v>
      </c>
      <c r="F458" s="48">
        <f t="shared" si="13"/>
        <v>88929.615790080003</v>
      </c>
      <c r="G458" s="49">
        <v>7550.8815268823037</v>
      </c>
      <c r="H458" s="49">
        <v>1660.8902302720001</v>
      </c>
      <c r="I458" s="47">
        <v>16608.902302719998</v>
      </c>
      <c r="J458" s="50"/>
      <c r="K458" s="50"/>
      <c r="L458" s="49">
        <v>38381.792516924492</v>
      </c>
      <c r="M458" s="48">
        <f t="shared" si="12"/>
        <v>153132.08236687881</v>
      </c>
    </row>
    <row r="459" spans="1:13" s="21" customFormat="1" ht="12" customHeight="1" x14ac:dyDescent="0.2">
      <c r="A459" s="45" t="s">
        <v>28</v>
      </c>
      <c r="B459" s="54" t="s">
        <v>108</v>
      </c>
      <c r="C459" s="46">
        <v>508</v>
      </c>
      <c r="D459" s="47">
        <v>1</v>
      </c>
      <c r="E459" s="47">
        <v>7379.4677964800003</v>
      </c>
      <c r="F459" s="48">
        <f t="shared" si="13"/>
        <v>88553.613557760007</v>
      </c>
      <c r="G459" s="49">
        <v>0</v>
      </c>
      <c r="H459" s="49">
        <v>1270.8179660800001</v>
      </c>
      <c r="I459" s="47">
        <v>12708.179660800002</v>
      </c>
      <c r="J459" s="50"/>
      <c r="K459" s="50"/>
      <c r="L459" s="49">
        <v>13303.96559169536</v>
      </c>
      <c r="M459" s="48">
        <f t="shared" ref="M459:M522" si="14">F459+G459+H459+I459+J459+K459+L459</f>
        <v>115836.57677633537</v>
      </c>
    </row>
    <row r="460" spans="1:13" s="21" customFormat="1" ht="12" customHeight="1" x14ac:dyDescent="0.2">
      <c r="A460" s="45" t="s">
        <v>28</v>
      </c>
      <c r="B460" s="54" t="s">
        <v>108</v>
      </c>
      <c r="C460" s="46">
        <v>508</v>
      </c>
      <c r="D460" s="47">
        <v>1</v>
      </c>
      <c r="E460" s="47">
        <v>9569.4551347199995</v>
      </c>
      <c r="F460" s="48">
        <f t="shared" ref="F460:F523" si="15">(D460*E460)*12</f>
        <v>114833.46161663999</v>
      </c>
      <c r="G460" s="49">
        <v>0</v>
      </c>
      <c r="H460" s="49">
        <v>1941.5758557866666</v>
      </c>
      <c r="I460" s="47">
        <v>19415.758557866666</v>
      </c>
      <c r="J460" s="50"/>
      <c r="K460" s="50"/>
      <c r="L460" s="49">
        <v>41425.487866792872</v>
      </c>
      <c r="M460" s="48">
        <f t="shared" si="14"/>
        <v>177616.28389708622</v>
      </c>
    </row>
    <row r="461" spans="1:13" s="21" customFormat="1" ht="12" customHeight="1" x14ac:dyDescent="0.2">
      <c r="A461" s="45" t="s">
        <v>30</v>
      </c>
      <c r="B461" s="54" t="s">
        <v>108</v>
      </c>
      <c r="C461" s="46">
        <v>508</v>
      </c>
      <c r="D461" s="47">
        <v>1</v>
      </c>
      <c r="E461" s="47">
        <v>7759.5671296</v>
      </c>
      <c r="F461" s="48">
        <f t="shared" si="15"/>
        <v>93114.805555200001</v>
      </c>
      <c r="G461" s="49">
        <v>7828.35960830976</v>
      </c>
      <c r="H461" s="49">
        <v>1721.92424768</v>
      </c>
      <c r="I461" s="47">
        <v>17219.242476799998</v>
      </c>
      <c r="J461" s="50"/>
      <c r="K461" s="50"/>
      <c r="L461" s="49">
        <v>38950.559806004312</v>
      </c>
      <c r="M461" s="48">
        <f t="shared" si="14"/>
        <v>158834.89169399408</v>
      </c>
    </row>
    <row r="462" spans="1:13" s="21" customFormat="1" ht="12" customHeight="1" x14ac:dyDescent="0.2">
      <c r="A462" s="45" t="s">
        <v>43</v>
      </c>
      <c r="B462" s="54" t="s">
        <v>108</v>
      </c>
      <c r="C462" s="46">
        <v>508</v>
      </c>
      <c r="D462" s="47">
        <v>1</v>
      </c>
      <c r="E462" s="47">
        <v>39255.246883840002</v>
      </c>
      <c r="F462" s="48">
        <f t="shared" si="15"/>
        <v>471062.96260607999</v>
      </c>
      <c r="G462" s="49">
        <v>0</v>
      </c>
      <c r="H462" s="49">
        <v>6583.4478139733328</v>
      </c>
      <c r="I462" s="47">
        <v>65834.478139733328</v>
      </c>
      <c r="J462" s="50"/>
      <c r="K462" s="50"/>
      <c r="L462" s="49">
        <v>49326.98926060801</v>
      </c>
      <c r="M462" s="48">
        <f t="shared" si="14"/>
        <v>592807.8778203947</v>
      </c>
    </row>
    <row r="463" spans="1:13" s="21" customFormat="1" ht="12" customHeight="1" x14ac:dyDescent="0.2">
      <c r="A463" s="45" t="s">
        <v>76</v>
      </c>
      <c r="B463" s="54" t="s">
        <v>108</v>
      </c>
      <c r="C463" s="46">
        <v>508</v>
      </c>
      <c r="D463" s="47">
        <v>1</v>
      </c>
      <c r="E463" s="47">
        <v>8641.5513599999995</v>
      </c>
      <c r="F463" s="48">
        <f t="shared" si="15"/>
        <v>103698.61632</v>
      </c>
      <c r="G463" s="49">
        <v>0</v>
      </c>
      <c r="H463" s="49">
        <v>1786.9252266666667</v>
      </c>
      <c r="I463" s="47">
        <v>17869.252266666666</v>
      </c>
      <c r="J463" s="50"/>
      <c r="K463" s="50"/>
      <c r="L463" s="49">
        <v>39830.775228689068</v>
      </c>
      <c r="M463" s="48">
        <f t="shared" si="14"/>
        <v>163185.5690420224</v>
      </c>
    </row>
    <row r="464" spans="1:13" s="21" customFormat="1" ht="12" customHeight="1" x14ac:dyDescent="0.2">
      <c r="A464" s="45" t="s">
        <v>32</v>
      </c>
      <c r="B464" s="54" t="s">
        <v>108</v>
      </c>
      <c r="C464" s="46">
        <v>508</v>
      </c>
      <c r="D464" s="47">
        <v>1</v>
      </c>
      <c r="E464" s="47">
        <v>7818.4208793600001</v>
      </c>
      <c r="F464" s="48">
        <f t="shared" si="15"/>
        <v>93821.050552319997</v>
      </c>
      <c r="G464" s="49">
        <v>0</v>
      </c>
      <c r="H464" s="49">
        <v>1649.736813226667</v>
      </c>
      <c r="I464" s="47">
        <v>16497.368132266671</v>
      </c>
      <c r="J464" s="50"/>
      <c r="K464" s="50"/>
      <c r="L464" s="49">
        <v>38387.963565272839</v>
      </c>
      <c r="M464" s="48">
        <f t="shared" si="14"/>
        <v>150356.11906308617</v>
      </c>
    </row>
    <row r="465" spans="1:13" s="21" customFormat="1" ht="12" customHeight="1" x14ac:dyDescent="0.2">
      <c r="A465" s="45" t="s">
        <v>33</v>
      </c>
      <c r="B465" s="54" t="s">
        <v>108</v>
      </c>
      <c r="C465" s="46">
        <v>508</v>
      </c>
      <c r="D465" s="47">
        <v>1</v>
      </c>
      <c r="E465" s="47">
        <v>6193.5617536</v>
      </c>
      <c r="F465" s="48">
        <f t="shared" si="15"/>
        <v>74322.741043200003</v>
      </c>
      <c r="G465" s="49">
        <v>8776.5943082188787</v>
      </c>
      <c r="H465" s="49">
        <v>1470.8554228622222</v>
      </c>
      <c r="I465" s="47">
        <v>14708.554228622223</v>
      </c>
      <c r="J465" s="50"/>
      <c r="K465" s="50"/>
      <c r="L465" s="49">
        <v>35831.320093003589</v>
      </c>
      <c r="M465" s="48">
        <f t="shared" si="14"/>
        <v>135110.0650959069</v>
      </c>
    </row>
    <row r="466" spans="1:13" s="21" customFormat="1" ht="12" customHeight="1" x14ac:dyDescent="0.2">
      <c r="A466" s="45" t="s">
        <v>33</v>
      </c>
      <c r="B466" s="54" t="s">
        <v>108</v>
      </c>
      <c r="C466" s="46">
        <v>508</v>
      </c>
      <c r="D466" s="47">
        <v>1</v>
      </c>
      <c r="E466" s="47">
        <v>27579.034828799999</v>
      </c>
      <c r="F466" s="48">
        <f t="shared" si="15"/>
        <v>330948.4179456</v>
      </c>
      <c r="G466" s="49">
        <v>15731.152073195521</v>
      </c>
      <c r="H466" s="49">
        <v>5107.9448871822224</v>
      </c>
      <c r="I466" s="47">
        <v>51079.44887182222</v>
      </c>
      <c r="J466" s="50"/>
      <c r="K466" s="50"/>
      <c r="L466" s="49">
        <v>71184.823180284729</v>
      </c>
      <c r="M466" s="48">
        <f t="shared" si="14"/>
        <v>474051.78695808467</v>
      </c>
    </row>
    <row r="467" spans="1:13" s="21" customFormat="1" ht="12" customHeight="1" x14ac:dyDescent="0.2">
      <c r="A467" s="45" t="s">
        <v>109</v>
      </c>
      <c r="B467" s="54" t="s">
        <v>108</v>
      </c>
      <c r="C467" s="46">
        <v>508</v>
      </c>
      <c r="D467" s="47">
        <v>1</v>
      </c>
      <c r="E467" s="47">
        <v>11850.958812160001</v>
      </c>
      <c r="F467" s="48">
        <f t="shared" si="15"/>
        <v>142211.50574592</v>
      </c>
      <c r="G467" s="49">
        <v>11083.470830954495</v>
      </c>
      <c r="H467" s="49">
        <v>2437.9177921279997</v>
      </c>
      <c r="I467" s="47">
        <v>24379.177921279999</v>
      </c>
      <c r="J467" s="50"/>
      <c r="K467" s="50"/>
      <c r="L467" s="49">
        <v>46347.538333521959</v>
      </c>
      <c r="M467" s="48">
        <f t="shared" si="14"/>
        <v>226459.61062380444</v>
      </c>
    </row>
    <row r="468" spans="1:13" s="21" customFormat="1" ht="12" customHeight="1" x14ac:dyDescent="0.2">
      <c r="A468" s="45" t="s">
        <v>25</v>
      </c>
      <c r="B468" s="54" t="s">
        <v>110</v>
      </c>
      <c r="C468" s="46">
        <v>508</v>
      </c>
      <c r="D468" s="47">
        <v>1</v>
      </c>
      <c r="E468" s="47">
        <v>6102.1085798399999</v>
      </c>
      <c r="F468" s="48">
        <f t="shared" si="15"/>
        <v>73225.302958079992</v>
      </c>
      <c r="G468" s="49">
        <v>6509.6855861207032</v>
      </c>
      <c r="H468" s="49">
        <v>1431.869001472</v>
      </c>
      <c r="I468" s="47">
        <v>14318.690014719999</v>
      </c>
      <c r="J468" s="50"/>
      <c r="K468" s="50"/>
      <c r="L468" s="49">
        <v>35559.874794888885</v>
      </c>
      <c r="M468" s="48">
        <f t="shared" si="14"/>
        <v>131045.4223552816</v>
      </c>
    </row>
    <row r="469" spans="1:13" s="21" customFormat="1" ht="12" customHeight="1" x14ac:dyDescent="0.2">
      <c r="A469" s="45" t="s">
        <v>25</v>
      </c>
      <c r="B469" s="54" t="s">
        <v>110</v>
      </c>
      <c r="C469" s="46">
        <v>508</v>
      </c>
      <c r="D469" s="47">
        <v>1</v>
      </c>
      <c r="E469" s="47">
        <v>10042.920775680001</v>
      </c>
      <c r="F469" s="48">
        <f t="shared" si="15"/>
        <v>120515.04930816</v>
      </c>
      <c r="G469" s="49">
        <v>0</v>
      </c>
      <c r="H469" s="49">
        <v>2020.4867959466665</v>
      </c>
      <c r="I469" s="47">
        <v>20204.867959466665</v>
      </c>
      <c r="J469" s="50"/>
      <c r="K469" s="50"/>
      <c r="L469" s="49">
        <v>42551.111851467642</v>
      </c>
      <c r="M469" s="48">
        <f t="shared" si="14"/>
        <v>185291.51591504097</v>
      </c>
    </row>
    <row r="470" spans="1:13" s="21" customFormat="1" ht="12" customHeight="1" x14ac:dyDescent="0.2">
      <c r="A470" s="45" t="s">
        <v>25</v>
      </c>
      <c r="B470" s="54" t="s">
        <v>110</v>
      </c>
      <c r="C470" s="46">
        <v>508</v>
      </c>
      <c r="D470" s="47">
        <v>1</v>
      </c>
      <c r="E470" s="47">
        <v>11154.035476479999</v>
      </c>
      <c r="F470" s="48">
        <f t="shared" si="15"/>
        <v>133848.42571775999</v>
      </c>
      <c r="G470" s="49">
        <v>6998.3710087249929</v>
      </c>
      <c r="H470" s="49">
        <v>2272.3887765048889</v>
      </c>
      <c r="I470" s="47">
        <v>22723.88776504889</v>
      </c>
      <c r="J470" s="50"/>
      <c r="K470" s="50"/>
      <c r="L470" s="49">
        <v>44439.764088940829</v>
      </c>
      <c r="M470" s="48">
        <f t="shared" si="14"/>
        <v>210282.83735697961</v>
      </c>
    </row>
    <row r="471" spans="1:13" s="21" customFormat="1" ht="12" customHeight="1" x14ac:dyDescent="0.2">
      <c r="A471" s="45" t="s">
        <v>25</v>
      </c>
      <c r="B471" s="54" t="s">
        <v>110</v>
      </c>
      <c r="C471" s="46">
        <v>508</v>
      </c>
      <c r="D471" s="47">
        <v>1</v>
      </c>
      <c r="E471" s="47">
        <v>11694.835476480001</v>
      </c>
      <c r="F471" s="48">
        <f t="shared" si="15"/>
        <v>140338.02571776</v>
      </c>
      <c r="G471" s="49">
        <v>7217.9141767249912</v>
      </c>
      <c r="H471" s="49">
        <v>2343.674998727111</v>
      </c>
      <c r="I471" s="47">
        <v>23436.749987271112</v>
      </c>
      <c r="J471" s="50"/>
      <c r="K471" s="50"/>
      <c r="L471" s="49">
        <v>43534.565584976372</v>
      </c>
      <c r="M471" s="48">
        <f t="shared" si="14"/>
        <v>216870.93046545959</v>
      </c>
    </row>
    <row r="472" spans="1:13" s="21" customFormat="1" ht="12" customHeight="1" x14ac:dyDescent="0.2">
      <c r="A472" s="45" t="s">
        <v>25</v>
      </c>
      <c r="B472" s="54" t="s">
        <v>110</v>
      </c>
      <c r="C472" s="46">
        <v>508</v>
      </c>
      <c r="D472" s="47">
        <v>1</v>
      </c>
      <c r="E472" s="47">
        <v>13317.58418432</v>
      </c>
      <c r="F472" s="48">
        <f t="shared" si="15"/>
        <v>159811.01021183998</v>
      </c>
      <c r="G472" s="49">
        <v>8166.8786513633286</v>
      </c>
      <c r="H472" s="49">
        <v>2651.8061650773334</v>
      </c>
      <c r="I472" s="47">
        <v>26518.061650773336</v>
      </c>
      <c r="J472" s="50"/>
      <c r="K472" s="50"/>
      <c r="L472" s="49">
        <v>48199.880087542537</v>
      </c>
      <c r="M472" s="48">
        <f t="shared" si="14"/>
        <v>245347.63676659652</v>
      </c>
    </row>
    <row r="473" spans="1:13" s="21" customFormat="1" ht="12" customHeight="1" x14ac:dyDescent="0.2">
      <c r="A473" s="45" t="s">
        <v>25</v>
      </c>
      <c r="B473" s="54" t="s">
        <v>110</v>
      </c>
      <c r="C473" s="46">
        <v>508</v>
      </c>
      <c r="D473" s="47">
        <v>1</v>
      </c>
      <c r="E473" s="47">
        <v>14246.957803519999</v>
      </c>
      <c r="F473" s="48">
        <f t="shared" si="15"/>
        <v>170963.49364224001</v>
      </c>
      <c r="G473" s="49">
        <v>8659.818418987008</v>
      </c>
      <c r="H473" s="49">
        <v>2811.8649550506666</v>
      </c>
      <c r="I473" s="47">
        <v>28118.649550506667</v>
      </c>
      <c r="J473" s="50"/>
      <c r="K473" s="50"/>
      <c r="L473" s="49">
        <v>49586.040427524378</v>
      </c>
      <c r="M473" s="48">
        <f t="shared" si="14"/>
        <v>260139.86699430872</v>
      </c>
    </row>
    <row r="474" spans="1:13" s="21" customFormat="1" ht="12" customHeight="1" x14ac:dyDescent="0.2">
      <c r="A474" s="45" t="s">
        <v>25</v>
      </c>
      <c r="B474" s="54" t="s">
        <v>110</v>
      </c>
      <c r="C474" s="46">
        <v>508</v>
      </c>
      <c r="D474" s="47">
        <v>1</v>
      </c>
      <c r="E474" s="47">
        <v>14864.693575679999</v>
      </c>
      <c r="F474" s="48">
        <f t="shared" si="15"/>
        <v>178376.32290815999</v>
      </c>
      <c r="G474" s="49">
        <v>13481.198208811007</v>
      </c>
      <c r="H474" s="49">
        <v>2965.3213757439994</v>
      </c>
      <c r="I474" s="47">
        <v>29653.213757439993</v>
      </c>
      <c r="J474" s="50"/>
      <c r="K474" s="50"/>
      <c r="L474" s="49">
        <v>50915.022136783264</v>
      </c>
      <c r="M474" s="48">
        <f t="shared" si="14"/>
        <v>275391.07838693826</v>
      </c>
    </row>
    <row r="475" spans="1:13" s="21" customFormat="1" ht="12" customHeight="1" x14ac:dyDescent="0.2">
      <c r="A475" s="45" t="s">
        <v>28</v>
      </c>
      <c r="B475" s="54" t="s">
        <v>110</v>
      </c>
      <c r="C475" s="46">
        <v>508</v>
      </c>
      <c r="D475" s="47">
        <v>1</v>
      </c>
      <c r="E475" s="47">
        <v>7142.80765952</v>
      </c>
      <c r="F475" s="48">
        <f t="shared" si="15"/>
        <v>85713.69191424</v>
      </c>
      <c r="G475" s="49">
        <v>7337.665773914111</v>
      </c>
      <c r="H475" s="49">
        <v>1613.9913404160002</v>
      </c>
      <c r="I475" s="47">
        <v>16139.913404160001</v>
      </c>
      <c r="J475" s="50"/>
      <c r="K475" s="50"/>
      <c r="L475" s="49">
        <v>37670.61049200315</v>
      </c>
      <c r="M475" s="48">
        <f t="shared" si="14"/>
        <v>148475.87292473327</v>
      </c>
    </row>
    <row r="476" spans="1:13" s="21" customFormat="1" ht="12" customHeight="1" x14ac:dyDescent="0.2">
      <c r="A476" s="45" t="s">
        <v>28</v>
      </c>
      <c r="B476" s="54" t="s">
        <v>110</v>
      </c>
      <c r="C476" s="46">
        <v>508</v>
      </c>
      <c r="D476" s="47">
        <v>1</v>
      </c>
      <c r="E476" s="47">
        <v>7377.8254950399996</v>
      </c>
      <c r="F476" s="48">
        <f t="shared" si="15"/>
        <v>88533.905940479992</v>
      </c>
      <c r="G476" s="49">
        <v>10032.861285138431</v>
      </c>
      <c r="H476" s="49">
        <v>1681.3911991182222</v>
      </c>
      <c r="I476" s="47">
        <v>16813.91199118222</v>
      </c>
      <c r="J476" s="50"/>
      <c r="K476" s="50"/>
      <c r="L476" s="49">
        <v>38537.769100453857</v>
      </c>
      <c r="M476" s="48">
        <f t="shared" si="14"/>
        <v>155599.83951637271</v>
      </c>
    </row>
    <row r="477" spans="1:13" s="21" customFormat="1" ht="12" customHeight="1" x14ac:dyDescent="0.2">
      <c r="A477" s="45" t="s">
        <v>28</v>
      </c>
      <c r="B477" s="54" t="s">
        <v>110</v>
      </c>
      <c r="C477" s="46">
        <v>508</v>
      </c>
      <c r="D477" s="47">
        <v>1</v>
      </c>
      <c r="E477" s="47">
        <v>7444.2513100799997</v>
      </c>
      <c r="F477" s="48">
        <f t="shared" si="15"/>
        <v>89331.01572096</v>
      </c>
      <c r="G477" s="49">
        <v>10103.325789732864</v>
      </c>
      <c r="H477" s="49">
        <v>1693.2002329031111</v>
      </c>
      <c r="I477" s="47">
        <v>16932.002329031111</v>
      </c>
      <c r="J477" s="50"/>
      <c r="K477" s="50"/>
      <c r="L477" s="49">
        <v>38647.569496585755</v>
      </c>
      <c r="M477" s="48">
        <f t="shared" si="14"/>
        <v>156707.11356921284</v>
      </c>
    </row>
    <row r="478" spans="1:13" s="21" customFormat="1" ht="12" customHeight="1" x14ac:dyDescent="0.2">
      <c r="A478" s="45" t="s">
        <v>28</v>
      </c>
      <c r="B478" s="54" t="s">
        <v>110</v>
      </c>
      <c r="C478" s="46">
        <v>508</v>
      </c>
      <c r="D478" s="47">
        <v>1</v>
      </c>
      <c r="E478" s="47">
        <v>7517.0672179200001</v>
      </c>
      <c r="F478" s="48">
        <f t="shared" si="15"/>
        <v>90204.806615039997</v>
      </c>
      <c r="G478" s="49">
        <v>7635.4266785771524</v>
      </c>
      <c r="H478" s="49">
        <v>1679.4867631360003</v>
      </c>
      <c r="I478" s="47">
        <v>16794.867631360004</v>
      </c>
      <c r="J478" s="50"/>
      <c r="K478" s="50"/>
      <c r="L478" s="49">
        <v>38555.090950036574</v>
      </c>
      <c r="M478" s="48">
        <f t="shared" si="14"/>
        <v>154869.67863814972</v>
      </c>
    </row>
    <row r="479" spans="1:13" s="21" customFormat="1" ht="12" customHeight="1" x14ac:dyDescent="0.2">
      <c r="A479" s="45" t="s">
        <v>28</v>
      </c>
      <c r="B479" s="54" t="s">
        <v>110</v>
      </c>
      <c r="C479" s="46">
        <v>508</v>
      </c>
      <c r="D479" s="47">
        <v>1</v>
      </c>
      <c r="E479" s="47">
        <v>7793.5726335999998</v>
      </c>
      <c r="F479" s="48">
        <f t="shared" si="15"/>
        <v>93522.871603199994</v>
      </c>
      <c r="G479" s="49">
        <v>5236.9429248614397</v>
      </c>
      <c r="H479" s="49">
        <v>1700.4486202311111</v>
      </c>
      <c r="I479" s="47">
        <v>17004.486202311109</v>
      </c>
      <c r="J479" s="50"/>
      <c r="K479" s="50"/>
      <c r="L479" s="49">
        <v>38787.042082186788</v>
      </c>
      <c r="M479" s="48">
        <f t="shared" si="14"/>
        <v>156251.79143279043</v>
      </c>
    </row>
    <row r="480" spans="1:13" s="21" customFormat="1" ht="12" customHeight="1" x14ac:dyDescent="0.2">
      <c r="A480" s="45" t="s">
        <v>28</v>
      </c>
      <c r="B480" s="54" t="s">
        <v>110</v>
      </c>
      <c r="C480" s="46">
        <v>508</v>
      </c>
      <c r="D480" s="47">
        <v>1</v>
      </c>
      <c r="E480" s="47">
        <v>7860.9900595199997</v>
      </c>
      <c r="F480" s="48">
        <f t="shared" si="15"/>
        <v>94331.880714239989</v>
      </c>
      <c r="G480" s="49">
        <v>7909.0516913541114</v>
      </c>
      <c r="H480" s="49">
        <v>1739.6732604159999</v>
      </c>
      <c r="I480" s="47">
        <v>17396.732604159999</v>
      </c>
      <c r="J480" s="50"/>
      <c r="K480" s="50"/>
      <c r="L480" s="49">
        <v>39115.960320117854</v>
      </c>
      <c r="M480" s="48">
        <f t="shared" si="14"/>
        <v>160493.29859028797</v>
      </c>
    </row>
    <row r="481" spans="1:13" s="21" customFormat="1" ht="12" customHeight="1" x14ac:dyDescent="0.2">
      <c r="A481" s="45" t="s">
        <v>28</v>
      </c>
      <c r="B481" s="54" t="s">
        <v>110</v>
      </c>
      <c r="C481" s="46">
        <v>508</v>
      </c>
      <c r="D481" s="47">
        <v>1</v>
      </c>
      <c r="E481" s="47">
        <v>8107.5922636799996</v>
      </c>
      <c r="F481" s="48">
        <f t="shared" si="15"/>
        <v>97291.107164159999</v>
      </c>
      <c r="G481" s="49">
        <v>0</v>
      </c>
      <c r="H481" s="49">
        <v>1697.9320439466667</v>
      </c>
      <c r="I481" s="47">
        <v>16979.320439466668</v>
      </c>
      <c r="J481" s="50"/>
      <c r="K481" s="50"/>
      <c r="L481" s="49">
        <v>38849.131132298076</v>
      </c>
      <c r="M481" s="48">
        <f t="shared" si="14"/>
        <v>154817.49077987141</v>
      </c>
    </row>
    <row r="482" spans="1:13" s="21" customFormat="1" ht="12" customHeight="1" x14ac:dyDescent="0.2">
      <c r="A482" s="45" t="s">
        <v>28</v>
      </c>
      <c r="B482" s="54" t="s">
        <v>110</v>
      </c>
      <c r="C482" s="46">
        <v>508</v>
      </c>
      <c r="D482" s="47">
        <v>1</v>
      </c>
      <c r="E482" s="47">
        <v>8110.6293964799997</v>
      </c>
      <c r="F482" s="48">
        <f t="shared" si="15"/>
        <v>97327.552757760001</v>
      </c>
      <c r="G482" s="49">
        <v>0</v>
      </c>
      <c r="H482" s="49">
        <v>1698.4382327466667</v>
      </c>
      <c r="I482" s="47">
        <v>16984.382327466668</v>
      </c>
      <c r="J482" s="50"/>
      <c r="K482" s="50"/>
      <c r="L482" s="49">
        <v>38854.620648596305</v>
      </c>
      <c r="M482" s="48">
        <f t="shared" si="14"/>
        <v>154864.99396656966</v>
      </c>
    </row>
    <row r="483" spans="1:13" s="21" customFormat="1" ht="12" customHeight="1" x14ac:dyDescent="0.2">
      <c r="A483" s="45" t="s">
        <v>28</v>
      </c>
      <c r="B483" s="54" t="s">
        <v>110</v>
      </c>
      <c r="C483" s="46">
        <v>508</v>
      </c>
      <c r="D483" s="47">
        <v>1</v>
      </c>
      <c r="E483" s="47">
        <v>8302.9776793599995</v>
      </c>
      <c r="F483" s="48">
        <f t="shared" si="15"/>
        <v>99635.732152319993</v>
      </c>
      <c r="G483" s="49">
        <v>0</v>
      </c>
      <c r="H483" s="49">
        <v>1730.4962798933332</v>
      </c>
      <c r="I483" s="47">
        <v>17304.962798933331</v>
      </c>
      <c r="J483" s="50"/>
      <c r="K483" s="50"/>
      <c r="L483" s="49">
        <v>39232.047478106309</v>
      </c>
      <c r="M483" s="48">
        <f t="shared" si="14"/>
        <v>157903.23870925297</v>
      </c>
    </row>
    <row r="484" spans="1:13" s="21" customFormat="1" ht="12" customHeight="1" x14ac:dyDescent="0.2">
      <c r="A484" s="45" t="s">
        <v>28</v>
      </c>
      <c r="B484" s="54" t="s">
        <v>110</v>
      </c>
      <c r="C484" s="46">
        <v>508</v>
      </c>
      <c r="D484" s="47">
        <v>1</v>
      </c>
      <c r="E484" s="47">
        <v>8303.6750950400001</v>
      </c>
      <c r="F484" s="48">
        <f t="shared" si="15"/>
        <v>99644.101140479994</v>
      </c>
      <c r="G484" s="49">
        <v>13768.753176023039</v>
      </c>
      <c r="H484" s="49">
        <v>1874.8302254933333</v>
      </c>
      <c r="I484" s="47">
        <v>18748.302254933333</v>
      </c>
      <c r="J484" s="50"/>
      <c r="K484" s="50"/>
      <c r="L484" s="49">
        <v>40399.308749813958</v>
      </c>
      <c r="M484" s="48">
        <f t="shared" si="14"/>
        <v>174435.29554674367</v>
      </c>
    </row>
    <row r="485" spans="1:13" s="21" customFormat="1" ht="12" customHeight="1" x14ac:dyDescent="0.2">
      <c r="A485" s="45" t="s">
        <v>28</v>
      </c>
      <c r="B485" s="54" t="s">
        <v>110</v>
      </c>
      <c r="C485" s="46">
        <v>508</v>
      </c>
      <c r="D485" s="47">
        <v>1</v>
      </c>
      <c r="E485" s="47">
        <v>8459.4254950400009</v>
      </c>
      <c r="F485" s="48">
        <f t="shared" si="15"/>
        <v>101513.10594048002</v>
      </c>
      <c r="G485" s="49">
        <v>8385.1669238538252</v>
      </c>
      <c r="H485" s="49">
        <v>1844.3994616320003</v>
      </c>
      <c r="I485" s="47">
        <v>18443.994616320004</v>
      </c>
      <c r="J485" s="50"/>
      <c r="K485" s="50"/>
      <c r="L485" s="49">
        <v>40269.346320358462</v>
      </c>
      <c r="M485" s="48">
        <f t="shared" si="14"/>
        <v>170456.01326264432</v>
      </c>
    </row>
    <row r="486" spans="1:13" s="21" customFormat="1" ht="12" customHeight="1" x14ac:dyDescent="0.2">
      <c r="A486" s="45" t="s">
        <v>28</v>
      </c>
      <c r="B486" s="54" t="s">
        <v>110</v>
      </c>
      <c r="C486" s="46">
        <v>508</v>
      </c>
      <c r="D486" s="47">
        <v>1</v>
      </c>
      <c r="E486" s="47">
        <v>8690.4267008000006</v>
      </c>
      <c r="F486" s="48">
        <f t="shared" si="15"/>
        <v>104285.1204096</v>
      </c>
      <c r="G486" s="49">
        <v>8568.9514831564811</v>
      </c>
      <c r="H486" s="49">
        <v>1884.8246726400002</v>
      </c>
      <c r="I486" s="47">
        <v>18848.246726400004</v>
      </c>
      <c r="J486" s="50"/>
      <c r="K486" s="50"/>
      <c r="L486" s="49">
        <v>40624.058355388821</v>
      </c>
      <c r="M486" s="48">
        <f t="shared" si="14"/>
        <v>174211.20164718528</v>
      </c>
    </row>
    <row r="487" spans="1:13" s="21" customFormat="1" ht="12" customHeight="1" x14ac:dyDescent="0.2">
      <c r="A487" s="45" t="s">
        <v>28</v>
      </c>
      <c r="B487" s="54" t="s">
        <v>110</v>
      </c>
      <c r="C487" s="46">
        <v>508</v>
      </c>
      <c r="D487" s="47">
        <v>1</v>
      </c>
      <c r="E487" s="47">
        <v>9040.1408614400007</v>
      </c>
      <c r="F487" s="48">
        <f t="shared" si="15"/>
        <v>108481.69033728002</v>
      </c>
      <c r="G487" s="49">
        <v>14745.306782269439</v>
      </c>
      <c r="H487" s="49">
        <v>2007.8032110933332</v>
      </c>
      <c r="I487" s="47">
        <v>20078.032110933334</v>
      </c>
      <c r="J487" s="50"/>
      <c r="K487" s="50"/>
      <c r="L487" s="49">
        <v>41763.377318985702</v>
      </c>
      <c r="M487" s="48">
        <f t="shared" si="14"/>
        <v>187076.20976056182</v>
      </c>
    </row>
    <row r="488" spans="1:13" s="21" customFormat="1" ht="12" customHeight="1" x14ac:dyDescent="0.2">
      <c r="A488" s="45" t="s">
        <v>28</v>
      </c>
      <c r="B488" s="54" t="s">
        <v>110</v>
      </c>
      <c r="C488" s="46">
        <v>508</v>
      </c>
      <c r="D488" s="47">
        <v>1</v>
      </c>
      <c r="E488" s="47">
        <v>9116.6091161599998</v>
      </c>
      <c r="F488" s="48">
        <f t="shared" si="15"/>
        <v>109399.30939392</v>
      </c>
      <c r="G488" s="49">
        <v>11877.362950422528</v>
      </c>
      <c r="H488" s="49">
        <v>1990.5082873173333</v>
      </c>
      <c r="I488" s="47">
        <v>19905.082873173335</v>
      </c>
      <c r="J488" s="50"/>
      <c r="K488" s="50"/>
      <c r="L488" s="49">
        <v>41649.290919595027</v>
      </c>
      <c r="M488" s="48">
        <f t="shared" si="14"/>
        <v>184821.55442442824</v>
      </c>
    </row>
    <row r="489" spans="1:13" s="21" customFormat="1" ht="12" customHeight="1" x14ac:dyDescent="0.2">
      <c r="A489" s="45" t="s">
        <v>28</v>
      </c>
      <c r="B489" s="54" t="s">
        <v>110</v>
      </c>
      <c r="C489" s="46">
        <v>508</v>
      </c>
      <c r="D489" s="47">
        <v>1</v>
      </c>
      <c r="E489" s="47">
        <v>9325.4764595199995</v>
      </c>
      <c r="F489" s="48">
        <f t="shared" si="15"/>
        <v>111905.71751423999</v>
      </c>
      <c r="G489" s="49">
        <v>12098.929428258816</v>
      </c>
      <c r="H489" s="49">
        <v>2027.6402594702222</v>
      </c>
      <c r="I489" s="47">
        <v>20276.402594702224</v>
      </c>
      <c r="J489" s="50"/>
      <c r="K489" s="50"/>
      <c r="L489" s="49">
        <v>42050.364119090307</v>
      </c>
      <c r="M489" s="48">
        <f t="shared" si="14"/>
        <v>188359.05391576156</v>
      </c>
    </row>
    <row r="490" spans="1:13" s="21" customFormat="1" ht="12" customHeight="1" x14ac:dyDescent="0.2">
      <c r="A490" s="45" t="s">
        <v>28</v>
      </c>
      <c r="B490" s="54" t="s">
        <v>110</v>
      </c>
      <c r="C490" s="46">
        <v>508</v>
      </c>
      <c r="D490" s="47">
        <v>1</v>
      </c>
      <c r="E490" s="47">
        <v>9539.63066368</v>
      </c>
      <c r="F490" s="48">
        <f t="shared" si="15"/>
        <v>114475.56796416</v>
      </c>
      <c r="G490" s="49">
        <v>6163.0521040158719</v>
      </c>
      <c r="H490" s="49">
        <v>2001.1586143004445</v>
      </c>
      <c r="I490" s="47">
        <v>20011.586143004446</v>
      </c>
      <c r="J490" s="50"/>
      <c r="K490" s="50"/>
      <c r="L490" s="49">
        <v>41916.30327598982</v>
      </c>
      <c r="M490" s="48">
        <f t="shared" si="14"/>
        <v>184567.66810147057</v>
      </c>
    </row>
    <row r="491" spans="1:13" s="21" customFormat="1" ht="12" customHeight="1" x14ac:dyDescent="0.2">
      <c r="A491" s="45" t="s">
        <v>28</v>
      </c>
      <c r="B491" s="54" t="s">
        <v>110</v>
      </c>
      <c r="C491" s="46">
        <v>508</v>
      </c>
      <c r="D491" s="47">
        <v>1</v>
      </c>
      <c r="E491" s="47">
        <v>9556.7000422399997</v>
      </c>
      <c r="F491" s="48">
        <f t="shared" si="15"/>
        <v>114680.40050687999</v>
      </c>
      <c r="G491" s="49">
        <v>9258.158553606143</v>
      </c>
      <c r="H491" s="49">
        <v>2036.4225073919999</v>
      </c>
      <c r="I491" s="47">
        <v>20364.225073919999</v>
      </c>
      <c r="J491" s="50"/>
      <c r="K491" s="50"/>
      <c r="L491" s="49">
        <v>42221.322895396552</v>
      </c>
      <c r="M491" s="48">
        <f t="shared" si="14"/>
        <v>188560.5295371947</v>
      </c>
    </row>
    <row r="492" spans="1:13" s="21" customFormat="1" ht="12" customHeight="1" x14ac:dyDescent="0.2">
      <c r="A492" s="45" t="s">
        <v>28</v>
      </c>
      <c r="B492" s="54" t="s">
        <v>110</v>
      </c>
      <c r="C492" s="46">
        <v>508</v>
      </c>
      <c r="D492" s="47">
        <v>1</v>
      </c>
      <c r="E492" s="47">
        <v>9568.5517823999999</v>
      </c>
      <c r="F492" s="48">
        <f t="shared" si="15"/>
        <v>114822.62138880001</v>
      </c>
      <c r="G492" s="49">
        <v>12356.783730769919</v>
      </c>
      <c r="H492" s="49">
        <v>2070.8536502044444</v>
      </c>
      <c r="I492" s="47">
        <v>20708.536502044444</v>
      </c>
      <c r="J492" s="50"/>
      <c r="K492" s="50"/>
      <c r="L492" s="49">
        <v>42517.124484293949</v>
      </c>
      <c r="M492" s="48">
        <f t="shared" si="14"/>
        <v>192475.91975611277</v>
      </c>
    </row>
    <row r="493" spans="1:13" s="21" customFormat="1" ht="12" customHeight="1" x14ac:dyDescent="0.2">
      <c r="A493" s="45" t="s">
        <v>28</v>
      </c>
      <c r="B493" s="54" t="s">
        <v>110</v>
      </c>
      <c r="C493" s="46">
        <v>508</v>
      </c>
      <c r="D493" s="47">
        <v>1</v>
      </c>
      <c r="E493" s="47">
        <v>9675.77208832</v>
      </c>
      <c r="F493" s="48">
        <f t="shared" si="15"/>
        <v>116109.26505983999</v>
      </c>
      <c r="G493" s="49">
        <v>15588.153789112319</v>
      </c>
      <c r="H493" s="49">
        <v>2122.5699603911112</v>
      </c>
      <c r="I493" s="47">
        <v>21225.699603911111</v>
      </c>
      <c r="J493" s="50"/>
      <c r="K493" s="50"/>
      <c r="L493" s="49">
        <v>43013.971895951938</v>
      </c>
      <c r="M493" s="48">
        <f t="shared" si="14"/>
        <v>198059.66030920646</v>
      </c>
    </row>
    <row r="494" spans="1:13" s="21" customFormat="1" ht="12" customHeight="1" x14ac:dyDescent="0.2">
      <c r="A494" s="45" t="s">
        <v>28</v>
      </c>
      <c r="B494" s="54" t="s">
        <v>110</v>
      </c>
      <c r="C494" s="46">
        <v>508</v>
      </c>
      <c r="D494" s="47">
        <v>1</v>
      </c>
      <c r="E494" s="47">
        <v>9749.0526515199999</v>
      </c>
      <c r="F494" s="48">
        <f t="shared" si="15"/>
        <v>116988.63181824</v>
      </c>
      <c r="G494" s="49">
        <v>6274.1295263662087</v>
      </c>
      <c r="H494" s="49">
        <v>2037.2257344284444</v>
      </c>
      <c r="I494" s="47">
        <v>20372.257344284444</v>
      </c>
      <c r="J494" s="50"/>
      <c r="K494" s="50"/>
      <c r="L494" s="49">
        <v>42345.598998126188</v>
      </c>
      <c r="M494" s="48">
        <f t="shared" si="14"/>
        <v>188017.84342144529</v>
      </c>
    </row>
    <row r="495" spans="1:13" s="21" customFormat="1" ht="12" customHeight="1" x14ac:dyDescent="0.2">
      <c r="A495" s="45" t="s">
        <v>28</v>
      </c>
      <c r="B495" s="54" t="s">
        <v>110</v>
      </c>
      <c r="C495" s="46">
        <v>508</v>
      </c>
      <c r="D495" s="47">
        <v>1</v>
      </c>
      <c r="E495" s="47">
        <v>10246.75218944</v>
      </c>
      <c r="F495" s="48">
        <f t="shared" si="15"/>
        <v>122961.02627328</v>
      </c>
      <c r="G495" s="49">
        <v>6538.1093612789764</v>
      </c>
      <c r="H495" s="49">
        <v>2122.9406548480001</v>
      </c>
      <c r="I495" s="47">
        <v>21229.406548480001</v>
      </c>
      <c r="J495" s="50"/>
      <c r="K495" s="50"/>
      <c r="L495" s="49">
        <v>43619.735531993232</v>
      </c>
      <c r="M495" s="48">
        <f t="shared" si="14"/>
        <v>196471.21836988023</v>
      </c>
    </row>
    <row r="496" spans="1:13" s="21" customFormat="1" ht="12" customHeight="1" x14ac:dyDescent="0.2">
      <c r="A496" s="45" t="s">
        <v>28</v>
      </c>
      <c r="B496" s="54" t="s">
        <v>110</v>
      </c>
      <c r="C496" s="46">
        <v>508</v>
      </c>
      <c r="D496" s="47">
        <v>1</v>
      </c>
      <c r="E496" s="47">
        <v>10515.219153919999</v>
      </c>
      <c r="F496" s="48">
        <f t="shared" si="15"/>
        <v>126182.62984703999</v>
      </c>
      <c r="G496" s="49">
        <v>0</v>
      </c>
      <c r="H496" s="49">
        <v>2099.2031923200002</v>
      </c>
      <c r="I496" s="47">
        <v>20992.0319232</v>
      </c>
      <c r="J496" s="50"/>
      <c r="K496" s="50"/>
      <c r="L496" s="49">
        <v>43414.161510512728</v>
      </c>
      <c r="M496" s="48">
        <f t="shared" si="14"/>
        <v>192688.02647307271</v>
      </c>
    </row>
    <row r="497" spans="1:13" s="21" customFormat="1" ht="12" customHeight="1" x14ac:dyDescent="0.2">
      <c r="A497" s="45" t="s">
        <v>28</v>
      </c>
      <c r="B497" s="54" t="s">
        <v>110</v>
      </c>
      <c r="C497" s="46">
        <v>508</v>
      </c>
      <c r="D497" s="47">
        <v>1</v>
      </c>
      <c r="E497" s="47">
        <v>11035.86072576</v>
      </c>
      <c r="F497" s="48">
        <f t="shared" si="15"/>
        <v>132430.32870911999</v>
      </c>
      <c r="G497" s="49">
        <v>10434.978793414659</v>
      </c>
      <c r="H497" s="49">
        <v>2295.2756270080004</v>
      </c>
      <c r="I497" s="47">
        <v>22952.756270080001</v>
      </c>
      <c r="J497" s="50"/>
      <c r="K497" s="50"/>
      <c r="L497" s="49">
        <v>45112.211538089934</v>
      </c>
      <c r="M497" s="48">
        <f t="shared" si="14"/>
        <v>213225.55093771257</v>
      </c>
    </row>
    <row r="498" spans="1:13" s="21" customFormat="1" ht="12" customHeight="1" x14ac:dyDescent="0.2">
      <c r="A498" s="45" t="s">
        <v>28</v>
      </c>
      <c r="B498" s="54" t="s">
        <v>110</v>
      </c>
      <c r="C498" s="46">
        <v>508</v>
      </c>
      <c r="D498" s="47">
        <v>1</v>
      </c>
      <c r="E498" s="47">
        <v>12234.5313792</v>
      </c>
      <c r="F498" s="48">
        <f t="shared" si="15"/>
        <v>146814.37655039999</v>
      </c>
      <c r="G498" s="49">
        <v>11388.641165291523</v>
      </c>
      <c r="H498" s="49">
        <v>2505.0429913600005</v>
      </c>
      <c r="I498" s="47">
        <v>25050.429913600005</v>
      </c>
      <c r="J498" s="50"/>
      <c r="K498" s="50"/>
      <c r="L498" s="49">
        <v>46928.864038934837</v>
      </c>
      <c r="M498" s="48">
        <f t="shared" si="14"/>
        <v>232687.35465958636</v>
      </c>
    </row>
    <row r="499" spans="1:13" s="21" customFormat="1" ht="12" customHeight="1" x14ac:dyDescent="0.2">
      <c r="A499" s="45" t="s">
        <v>28</v>
      </c>
      <c r="B499" s="54" t="s">
        <v>110</v>
      </c>
      <c r="C499" s="46">
        <v>508</v>
      </c>
      <c r="D499" s="47">
        <v>1</v>
      </c>
      <c r="E499" s="47">
        <v>18415.11306752</v>
      </c>
      <c r="F499" s="48">
        <f t="shared" si="15"/>
        <v>220981.35681024002</v>
      </c>
      <c r="G499" s="49">
        <v>16305.911956518908</v>
      </c>
      <c r="H499" s="49">
        <v>3586.6447868159999</v>
      </c>
      <c r="I499" s="47">
        <v>35866.447868159994</v>
      </c>
      <c r="J499" s="50"/>
      <c r="K499" s="50"/>
      <c r="L499" s="49">
        <v>56474.601255096932</v>
      </c>
      <c r="M499" s="48">
        <f t="shared" si="14"/>
        <v>333214.96267683187</v>
      </c>
    </row>
    <row r="500" spans="1:13" s="21" customFormat="1" ht="12" customHeight="1" x14ac:dyDescent="0.2">
      <c r="A500" s="45" t="s">
        <v>29</v>
      </c>
      <c r="B500" s="54" t="s">
        <v>110</v>
      </c>
      <c r="C500" s="46">
        <v>508</v>
      </c>
      <c r="D500" s="47">
        <v>1</v>
      </c>
      <c r="E500" s="47">
        <v>16024.873113600001</v>
      </c>
      <c r="F500" s="48">
        <f t="shared" si="15"/>
        <v>192298.47736320001</v>
      </c>
      <c r="G500" s="49">
        <v>9602.8246994534384</v>
      </c>
      <c r="H500" s="49">
        <v>3118.0614806755552</v>
      </c>
      <c r="I500" s="47">
        <v>31180.614806755551</v>
      </c>
      <c r="J500" s="50"/>
      <c r="K500" s="50"/>
      <c r="L500" s="49">
        <v>52237.800322324132</v>
      </c>
      <c r="M500" s="48">
        <f t="shared" si="14"/>
        <v>288437.77867240872</v>
      </c>
    </row>
    <row r="501" spans="1:13" s="21" customFormat="1" ht="12" customHeight="1" x14ac:dyDescent="0.2">
      <c r="A501" s="45" t="s">
        <v>30</v>
      </c>
      <c r="B501" s="54" t="s">
        <v>110</v>
      </c>
      <c r="C501" s="46">
        <v>508</v>
      </c>
      <c r="D501" s="47">
        <v>1</v>
      </c>
      <c r="E501" s="47">
        <v>7375.1370700799998</v>
      </c>
      <c r="F501" s="48">
        <f t="shared" si="15"/>
        <v>88501.644840959998</v>
      </c>
      <c r="G501" s="49">
        <v>5015.0047019704316</v>
      </c>
      <c r="H501" s="49">
        <v>1628.3847176248889</v>
      </c>
      <c r="I501" s="47">
        <v>16283.84717624889</v>
      </c>
      <c r="J501" s="50"/>
      <c r="K501" s="50"/>
      <c r="L501" s="49">
        <v>38113.937336140429</v>
      </c>
      <c r="M501" s="48">
        <f t="shared" si="14"/>
        <v>149542.81877294462</v>
      </c>
    </row>
    <row r="502" spans="1:13" s="21" customFormat="1" ht="12" customHeight="1" x14ac:dyDescent="0.2">
      <c r="A502" s="45" t="s">
        <v>43</v>
      </c>
      <c r="B502" s="54" t="s">
        <v>110</v>
      </c>
      <c r="C502" s="46">
        <v>508</v>
      </c>
      <c r="D502" s="47">
        <v>1</v>
      </c>
      <c r="E502" s="47">
        <v>36400</v>
      </c>
      <c r="F502" s="48">
        <f t="shared" si="15"/>
        <v>436800</v>
      </c>
      <c r="G502" s="49">
        <v>0</v>
      </c>
      <c r="H502" s="49">
        <v>6107.5733333333319</v>
      </c>
      <c r="I502" s="47">
        <v>61075.733333333323</v>
      </c>
      <c r="J502" s="50"/>
      <c r="K502" s="50"/>
      <c r="L502" s="49">
        <v>45900.693000000014</v>
      </c>
      <c r="M502" s="48">
        <f t="shared" si="14"/>
        <v>549883.99966666661</v>
      </c>
    </row>
    <row r="503" spans="1:13" s="21" customFormat="1" ht="12" customHeight="1" x14ac:dyDescent="0.2">
      <c r="A503" s="45" t="s">
        <v>49</v>
      </c>
      <c r="B503" s="54" t="s">
        <v>110</v>
      </c>
      <c r="C503" s="46">
        <v>508</v>
      </c>
      <c r="D503" s="47">
        <v>1</v>
      </c>
      <c r="E503" s="47">
        <v>8067.4571161599997</v>
      </c>
      <c r="F503" s="48">
        <f t="shared" si="15"/>
        <v>96809.485393919997</v>
      </c>
      <c r="G503" s="49">
        <v>13455.528136028159</v>
      </c>
      <c r="H503" s="49">
        <v>1832.1797570844444</v>
      </c>
      <c r="I503" s="47">
        <v>18321.797570844443</v>
      </c>
      <c r="J503" s="50"/>
      <c r="K503" s="50"/>
      <c r="L503" s="49">
        <v>39909.946401345478</v>
      </c>
      <c r="M503" s="48">
        <f t="shared" si="14"/>
        <v>170328.93725922253</v>
      </c>
    </row>
    <row r="504" spans="1:13" s="21" customFormat="1" ht="12" customHeight="1" x14ac:dyDescent="0.2">
      <c r="A504" s="45" t="s">
        <v>32</v>
      </c>
      <c r="B504" s="54" t="s">
        <v>110</v>
      </c>
      <c r="C504" s="46">
        <v>508</v>
      </c>
      <c r="D504" s="47">
        <v>1</v>
      </c>
      <c r="E504" s="47">
        <v>8067.4571161599997</v>
      </c>
      <c r="F504" s="48">
        <f t="shared" si="15"/>
        <v>96809.485393919997</v>
      </c>
      <c r="G504" s="49">
        <v>8073.3168816168964</v>
      </c>
      <c r="H504" s="49">
        <v>1775.8049953279999</v>
      </c>
      <c r="I504" s="47">
        <v>17758.049953279999</v>
      </c>
      <c r="J504" s="50"/>
      <c r="K504" s="50"/>
      <c r="L504" s="49">
        <v>39456.603117204861</v>
      </c>
      <c r="M504" s="48">
        <f t="shared" si="14"/>
        <v>163873.26034134976</v>
      </c>
    </row>
    <row r="505" spans="1:13" s="21" customFormat="1" ht="12" customHeight="1" x14ac:dyDescent="0.2">
      <c r="A505" s="45" t="s">
        <v>32</v>
      </c>
      <c r="B505" s="54" t="s">
        <v>110</v>
      </c>
      <c r="C505" s="46">
        <v>508</v>
      </c>
      <c r="D505" s="47">
        <v>1</v>
      </c>
      <c r="E505" s="47">
        <v>10280.922096640001</v>
      </c>
      <c r="F505" s="48">
        <f t="shared" si="15"/>
        <v>123371.06515968</v>
      </c>
      <c r="G505" s="49">
        <v>16390.582700144638</v>
      </c>
      <c r="H505" s="49">
        <v>2231.8331563377778</v>
      </c>
      <c r="I505" s="47">
        <v>22318.331563377778</v>
      </c>
      <c r="J505" s="50"/>
      <c r="K505" s="50"/>
      <c r="L505" s="49">
        <v>44562.779440495186</v>
      </c>
      <c r="M505" s="48">
        <f t="shared" si="14"/>
        <v>208874.5920200354</v>
      </c>
    </row>
    <row r="506" spans="1:13" s="21" customFormat="1" ht="12" customHeight="1" x14ac:dyDescent="0.2">
      <c r="A506" s="45" t="s">
        <v>32</v>
      </c>
      <c r="B506" s="54" t="s">
        <v>110</v>
      </c>
      <c r="C506" s="46">
        <v>508</v>
      </c>
      <c r="D506" s="47">
        <v>1</v>
      </c>
      <c r="E506" s="47">
        <v>10479.42511616</v>
      </c>
      <c r="F506" s="48">
        <f t="shared" si="15"/>
        <v>125753.10139392001</v>
      </c>
      <c r="G506" s="49">
        <v>9992.2786224168958</v>
      </c>
      <c r="H506" s="49">
        <v>2197.8993953280001</v>
      </c>
      <c r="I506" s="47">
        <v>21978.993953279998</v>
      </c>
      <c r="J506" s="50"/>
      <c r="K506" s="50"/>
      <c r="L506" s="49">
        <v>44268.902211346984</v>
      </c>
      <c r="M506" s="48">
        <f t="shared" si="14"/>
        <v>204191.17557629189</v>
      </c>
    </row>
    <row r="507" spans="1:13" s="21" customFormat="1" ht="12" customHeight="1" x14ac:dyDescent="0.2">
      <c r="A507" s="45" t="s">
        <v>33</v>
      </c>
      <c r="B507" s="54" t="s">
        <v>110</v>
      </c>
      <c r="C507" s="46">
        <v>508</v>
      </c>
      <c r="D507" s="47">
        <v>1</v>
      </c>
      <c r="E507" s="47">
        <v>8774.9965721600001</v>
      </c>
      <c r="F507" s="48">
        <f t="shared" si="15"/>
        <v>105299.95886591999</v>
      </c>
      <c r="G507" s="49">
        <v>5757.4901818736635</v>
      </c>
      <c r="H507" s="49">
        <v>1869.4716318719995</v>
      </c>
      <c r="I507" s="47">
        <v>18694.716318719995</v>
      </c>
      <c r="J507" s="50"/>
      <c r="K507" s="50"/>
      <c r="L507" s="49">
        <v>40499.652051924088</v>
      </c>
      <c r="M507" s="48">
        <f t="shared" si="14"/>
        <v>172121.28905030974</v>
      </c>
    </row>
    <row r="508" spans="1:13" s="21" customFormat="1" ht="12" customHeight="1" x14ac:dyDescent="0.2">
      <c r="A508" s="45" t="s">
        <v>33</v>
      </c>
      <c r="B508" s="54" t="s">
        <v>110</v>
      </c>
      <c r="C508" s="46">
        <v>508</v>
      </c>
      <c r="D508" s="47">
        <v>1</v>
      </c>
      <c r="E508" s="47">
        <v>8979.0122905600001</v>
      </c>
      <c r="F508" s="48">
        <f t="shared" si="15"/>
        <v>107748.14748672</v>
      </c>
      <c r="G508" s="49">
        <v>8798.5501783695363</v>
      </c>
      <c r="H508" s="49">
        <v>1935.327150848</v>
      </c>
      <c r="I508" s="47">
        <v>19353.27150848</v>
      </c>
      <c r="J508" s="50"/>
      <c r="K508" s="50"/>
      <c r="L508" s="49">
        <v>41125.584794518662</v>
      </c>
      <c r="M508" s="48">
        <f t="shared" si="14"/>
        <v>178960.88111893617</v>
      </c>
    </row>
    <row r="509" spans="1:13" s="21" customFormat="1" ht="12" customHeight="1" x14ac:dyDescent="0.2">
      <c r="A509" s="45" t="s">
        <v>33</v>
      </c>
      <c r="B509" s="54" t="s">
        <v>110</v>
      </c>
      <c r="C509" s="46">
        <v>508</v>
      </c>
      <c r="D509" s="47">
        <v>1</v>
      </c>
      <c r="E509" s="47">
        <v>12243.63066368</v>
      </c>
      <c r="F509" s="48">
        <f t="shared" si="15"/>
        <v>146923.56796416</v>
      </c>
      <c r="G509" s="49">
        <v>7597.2537040158713</v>
      </c>
      <c r="H509" s="49">
        <v>2466.8475031893336</v>
      </c>
      <c r="I509" s="47">
        <v>24668.475031893333</v>
      </c>
      <c r="J509" s="50"/>
      <c r="K509" s="50"/>
      <c r="L509" s="49">
        <v>46598.078888820652</v>
      </c>
      <c r="M509" s="48">
        <f t="shared" si="14"/>
        <v>228254.22309207919</v>
      </c>
    </row>
    <row r="510" spans="1:13" s="21" customFormat="1" ht="12" customHeight="1" x14ac:dyDescent="0.2">
      <c r="A510" s="45" t="s">
        <v>33</v>
      </c>
      <c r="B510" s="54" t="s">
        <v>110</v>
      </c>
      <c r="C510" s="46">
        <v>508</v>
      </c>
      <c r="D510" s="47">
        <v>1</v>
      </c>
      <c r="E510" s="47">
        <v>12934.65711616</v>
      </c>
      <c r="F510" s="48">
        <f t="shared" si="15"/>
        <v>155215.88539392001</v>
      </c>
      <c r="G510" s="49">
        <v>7963.7741344112646</v>
      </c>
      <c r="H510" s="49">
        <v>2585.8576144497779</v>
      </c>
      <c r="I510" s="47">
        <v>25858.576144497776</v>
      </c>
      <c r="J510" s="50"/>
      <c r="K510" s="50"/>
      <c r="L510" s="49">
        <v>47628.744535571714</v>
      </c>
      <c r="M510" s="48">
        <f t="shared" si="14"/>
        <v>239252.83782285056</v>
      </c>
    </row>
    <row r="511" spans="1:13" s="21" customFormat="1" ht="12" customHeight="1" x14ac:dyDescent="0.2">
      <c r="A511" s="45" t="s">
        <v>33</v>
      </c>
      <c r="B511" s="54" t="s">
        <v>110</v>
      </c>
      <c r="C511" s="46">
        <v>508</v>
      </c>
      <c r="D511" s="47">
        <v>1</v>
      </c>
      <c r="E511" s="47">
        <v>13616.23817216</v>
      </c>
      <c r="F511" s="48">
        <f t="shared" si="15"/>
        <v>163394.85806592001</v>
      </c>
      <c r="G511" s="49">
        <v>20813.211816284158</v>
      </c>
      <c r="H511" s="49">
        <v>2834.0430033066668</v>
      </c>
      <c r="I511" s="47">
        <v>28340.430033066667</v>
      </c>
      <c r="J511" s="50"/>
      <c r="K511" s="50"/>
      <c r="L511" s="49">
        <v>49778.109422396796</v>
      </c>
      <c r="M511" s="48">
        <f t="shared" si="14"/>
        <v>265160.65234097431</v>
      </c>
    </row>
    <row r="512" spans="1:13" s="21" customFormat="1" ht="12" customHeight="1" x14ac:dyDescent="0.2">
      <c r="A512" s="45" t="s">
        <v>33</v>
      </c>
      <c r="B512" s="54" t="s">
        <v>110</v>
      </c>
      <c r="C512" s="46">
        <v>508</v>
      </c>
      <c r="D512" s="47">
        <v>1</v>
      </c>
      <c r="E512" s="47">
        <v>14936.03764224</v>
      </c>
      <c r="F512" s="48">
        <f t="shared" si="15"/>
        <v>179232.45170688001</v>
      </c>
      <c r="G512" s="49">
        <v>9025.3063654440975</v>
      </c>
      <c r="H512" s="49">
        <v>2930.5398161635553</v>
      </c>
      <c r="I512" s="47">
        <v>29305.398161635556</v>
      </c>
      <c r="J512" s="50"/>
      <c r="K512" s="50"/>
      <c r="L512" s="49">
        <v>50613.802700717548</v>
      </c>
      <c r="M512" s="48">
        <f t="shared" si="14"/>
        <v>271107.49875084078</v>
      </c>
    </row>
    <row r="513" spans="1:13" s="21" customFormat="1" ht="12" customHeight="1" x14ac:dyDescent="0.2">
      <c r="A513" s="45" t="s">
        <v>33</v>
      </c>
      <c r="B513" s="54" t="s">
        <v>110</v>
      </c>
      <c r="C513" s="46">
        <v>508</v>
      </c>
      <c r="D513" s="47">
        <v>2</v>
      </c>
      <c r="E513" s="47">
        <v>16849.202872319998</v>
      </c>
      <c r="F513" s="48">
        <f t="shared" si="15"/>
        <v>404380.86893567996</v>
      </c>
      <c r="G513" s="49">
        <v>35140.172212174846</v>
      </c>
      <c r="H513" s="49">
        <v>6677.8021244017782</v>
      </c>
      <c r="I513" s="47">
        <v>66778.021244017786</v>
      </c>
      <c r="J513" s="50"/>
      <c r="K513" s="50"/>
      <c r="L513" s="49">
        <v>108300.68353399924</v>
      </c>
      <c r="M513" s="48">
        <f t="shared" si="14"/>
        <v>621277.54805027368</v>
      </c>
    </row>
    <row r="514" spans="1:13" s="21" customFormat="1" ht="12" customHeight="1" x14ac:dyDescent="0.2">
      <c r="A514" s="45" t="s">
        <v>33</v>
      </c>
      <c r="B514" s="54" t="s">
        <v>110</v>
      </c>
      <c r="C514" s="46">
        <v>508</v>
      </c>
      <c r="D514" s="47">
        <v>1</v>
      </c>
      <c r="E514" s="47">
        <v>22960.2610432</v>
      </c>
      <c r="F514" s="48">
        <f t="shared" si="15"/>
        <v>275523.13251839997</v>
      </c>
      <c r="G514" s="49">
        <v>19922.03168596992</v>
      </c>
      <c r="H514" s="49">
        <v>4382.0456825600004</v>
      </c>
      <c r="I514" s="47">
        <v>43820.456825599998</v>
      </c>
      <c r="J514" s="50"/>
      <c r="K514" s="50"/>
      <c r="L514" s="49">
        <v>64644.297130829429</v>
      </c>
      <c r="M514" s="48">
        <f t="shared" si="14"/>
        <v>408291.96384335932</v>
      </c>
    </row>
    <row r="515" spans="1:13" s="21" customFormat="1" ht="12" customHeight="1" x14ac:dyDescent="0.2">
      <c r="A515" s="45" t="s">
        <v>33</v>
      </c>
      <c r="B515" s="54" t="s">
        <v>110</v>
      </c>
      <c r="C515" s="46">
        <v>508</v>
      </c>
      <c r="D515" s="47">
        <v>1</v>
      </c>
      <c r="E515" s="47">
        <v>23048.068792319998</v>
      </c>
      <c r="F515" s="48">
        <f t="shared" si="15"/>
        <v>276576.82550783997</v>
      </c>
      <c r="G515" s="49">
        <v>19991.891531169793</v>
      </c>
      <c r="H515" s="49">
        <v>4397.4120386560007</v>
      </c>
      <c r="I515" s="47">
        <v>43974.120386560004</v>
      </c>
      <c r="J515" s="50"/>
      <c r="K515" s="50"/>
      <c r="L515" s="49">
        <v>64782.751687179851</v>
      </c>
      <c r="M515" s="48">
        <f t="shared" si="14"/>
        <v>409723.00115140562</v>
      </c>
    </row>
    <row r="516" spans="1:13" s="21" customFormat="1" ht="12" customHeight="1" x14ac:dyDescent="0.2">
      <c r="A516" s="45" t="s">
        <v>28</v>
      </c>
      <c r="B516" s="54" t="s">
        <v>111</v>
      </c>
      <c r="C516" s="46">
        <v>508</v>
      </c>
      <c r="D516" s="47">
        <v>1</v>
      </c>
      <c r="E516" s="47">
        <v>8688.7246950400004</v>
      </c>
      <c r="F516" s="48">
        <f t="shared" si="15"/>
        <v>104264.69634048</v>
      </c>
      <c r="G516" s="49">
        <v>17135.194734747649</v>
      </c>
      <c r="H516" s="49">
        <v>1974.2661940906667</v>
      </c>
      <c r="I516" s="47">
        <v>19742.661940906666</v>
      </c>
      <c r="J516" s="50"/>
      <c r="K516" s="50"/>
      <c r="L516" s="49">
        <v>41348.806581364428</v>
      </c>
      <c r="M516" s="48">
        <f t="shared" si="14"/>
        <v>184465.62579158941</v>
      </c>
    </row>
    <row r="517" spans="1:13" s="21" customFormat="1" ht="12" customHeight="1" x14ac:dyDescent="0.2">
      <c r="A517" s="45" t="s">
        <v>28</v>
      </c>
      <c r="B517" s="54" t="s">
        <v>111</v>
      </c>
      <c r="C517" s="46">
        <v>508</v>
      </c>
      <c r="D517" s="47">
        <v>1</v>
      </c>
      <c r="E517" s="47">
        <v>11617.69749504</v>
      </c>
      <c r="F517" s="48">
        <f t="shared" si="15"/>
        <v>139412.36994047998</v>
      </c>
      <c r="G517" s="49">
        <v>0</v>
      </c>
      <c r="H517" s="49">
        <v>2282.9495825066665</v>
      </c>
      <c r="I517" s="47">
        <v>22829.495825066668</v>
      </c>
      <c r="J517" s="50"/>
      <c r="K517" s="50"/>
      <c r="L517" s="49">
        <v>45005.464048374139</v>
      </c>
      <c r="M517" s="48">
        <f t="shared" si="14"/>
        <v>209530.27939642745</v>
      </c>
    </row>
    <row r="518" spans="1:13" s="21" customFormat="1" ht="12" customHeight="1" x14ac:dyDescent="0.2">
      <c r="A518" s="45" t="s">
        <v>112</v>
      </c>
      <c r="B518" s="54" t="s">
        <v>111</v>
      </c>
      <c r="C518" s="46">
        <v>508</v>
      </c>
      <c r="D518" s="47">
        <v>1</v>
      </c>
      <c r="E518" s="47">
        <v>15238.056704000001</v>
      </c>
      <c r="F518" s="48">
        <f t="shared" si="15"/>
        <v>182856.680448</v>
      </c>
      <c r="G518" s="49">
        <v>12318.669977702399</v>
      </c>
      <c r="H518" s="49">
        <v>2709.6119231999996</v>
      </c>
      <c r="I518" s="47">
        <v>27096.119231999994</v>
      </c>
      <c r="J518" s="50"/>
      <c r="K518" s="50"/>
      <c r="L518" s="49">
        <v>26685.776450727419</v>
      </c>
      <c r="M518" s="48">
        <f t="shared" si="14"/>
        <v>251666.85803162982</v>
      </c>
    </row>
    <row r="519" spans="1:13" s="21" customFormat="1" ht="12" customHeight="1" x14ac:dyDescent="0.2">
      <c r="A519" s="45" t="s">
        <v>32</v>
      </c>
      <c r="B519" s="54" t="s">
        <v>111</v>
      </c>
      <c r="C519" s="46">
        <v>508</v>
      </c>
      <c r="D519" s="47">
        <v>1</v>
      </c>
      <c r="E519" s="47">
        <v>9134.9720883200007</v>
      </c>
      <c r="F519" s="48">
        <f t="shared" si="15"/>
        <v>109619.66505984002</v>
      </c>
      <c r="G519" s="49">
        <v>17845.26358693478</v>
      </c>
      <c r="H519" s="49">
        <v>2056.0782161919997</v>
      </c>
      <c r="I519" s="47">
        <v>20560.782161919997</v>
      </c>
      <c r="J519" s="50"/>
      <c r="K519" s="50"/>
      <c r="L519" s="49">
        <v>42210.84824754452</v>
      </c>
      <c r="M519" s="48">
        <f t="shared" si="14"/>
        <v>192292.63727243131</v>
      </c>
    </row>
    <row r="520" spans="1:13" s="21" customFormat="1" ht="12" customHeight="1" x14ac:dyDescent="0.2">
      <c r="A520" s="45" t="s">
        <v>112</v>
      </c>
      <c r="B520" s="54" t="s">
        <v>113</v>
      </c>
      <c r="C520" s="46">
        <v>508</v>
      </c>
      <c r="D520" s="47">
        <v>1</v>
      </c>
      <c r="E520" s="47">
        <v>13853.197695999999</v>
      </c>
      <c r="F520" s="48">
        <f t="shared" si="15"/>
        <v>166238.37235199998</v>
      </c>
      <c r="G520" s="49">
        <v>0</v>
      </c>
      <c r="H520" s="49">
        <v>2349.7729493333336</v>
      </c>
      <c r="I520" s="47">
        <v>23497.72949333334</v>
      </c>
      <c r="J520" s="50"/>
      <c r="K520" s="50"/>
      <c r="L520" s="49">
        <v>23569.455788570453</v>
      </c>
      <c r="M520" s="48">
        <f t="shared" si="14"/>
        <v>215655.33058323711</v>
      </c>
    </row>
    <row r="521" spans="1:13" s="21" customFormat="1" ht="12" customHeight="1" x14ac:dyDescent="0.2">
      <c r="A521" s="45" t="s">
        <v>32</v>
      </c>
      <c r="B521" s="54" t="s">
        <v>113</v>
      </c>
      <c r="C521" s="46">
        <v>508</v>
      </c>
      <c r="D521" s="47">
        <v>1</v>
      </c>
      <c r="E521" s="47">
        <v>9141.2938240000003</v>
      </c>
      <c r="F521" s="48">
        <f t="shared" si="15"/>
        <v>109695.525888</v>
      </c>
      <c r="G521" s="49">
        <v>14879.435610624001</v>
      </c>
      <c r="H521" s="49">
        <v>2026.0669404444445</v>
      </c>
      <c r="I521" s="47">
        <v>20260.669404444445</v>
      </c>
      <c r="J521" s="50"/>
      <c r="K521" s="50"/>
      <c r="L521" s="49">
        <v>41959.987657960512</v>
      </c>
      <c r="M521" s="48">
        <f t="shared" si="14"/>
        <v>188821.6855014734</v>
      </c>
    </row>
    <row r="522" spans="1:13" s="21" customFormat="1" ht="12" customHeight="1" x14ac:dyDescent="0.2">
      <c r="A522" s="45" t="s">
        <v>28</v>
      </c>
      <c r="B522" s="54" t="s">
        <v>114</v>
      </c>
      <c r="C522" s="46">
        <v>508</v>
      </c>
      <c r="D522" s="47">
        <v>1</v>
      </c>
      <c r="E522" s="47">
        <v>9856.5965721600005</v>
      </c>
      <c r="F522" s="48">
        <f t="shared" si="15"/>
        <v>118279.15886592001</v>
      </c>
      <c r="G522" s="49">
        <v>15827.927054684158</v>
      </c>
      <c r="H522" s="49">
        <v>2155.2188255288884</v>
      </c>
      <c r="I522" s="47">
        <v>21552.188255288886</v>
      </c>
      <c r="J522" s="50"/>
      <c r="K522" s="50"/>
      <c r="L522" s="49">
        <v>43479.350890141824</v>
      </c>
      <c r="M522" s="48">
        <f t="shared" si="14"/>
        <v>201293.8438915638</v>
      </c>
    </row>
    <row r="523" spans="1:13" s="21" customFormat="1" ht="12" customHeight="1" x14ac:dyDescent="0.2">
      <c r="A523" s="45" t="s">
        <v>112</v>
      </c>
      <c r="B523" s="54" t="s">
        <v>114</v>
      </c>
      <c r="C523" s="46">
        <v>508</v>
      </c>
      <c r="D523" s="47">
        <v>1</v>
      </c>
      <c r="E523" s="47">
        <v>13853.197695999999</v>
      </c>
      <c r="F523" s="48">
        <f t="shared" si="15"/>
        <v>166238.37235199998</v>
      </c>
      <c r="G523" s="49">
        <v>0</v>
      </c>
      <c r="H523" s="49">
        <v>2349.7729493333336</v>
      </c>
      <c r="I523" s="47">
        <v>23497.72949333334</v>
      </c>
      <c r="J523" s="50"/>
      <c r="K523" s="50"/>
      <c r="L523" s="49">
        <v>23569.455788570453</v>
      </c>
      <c r="M523" s="48">
        <f t="shared" ref="M523:M586" si="16">F523+G523+H523+I523+J523+K523+L523</f>
        <v>215655.33058323711</v>
      </c>
    </row>
    <row r="524" spans="1:13" s="21" customFormat="1" ht="12" customHeight="1" x14ac:dyDescent="0.2">
      <c r="A524" s="45" t="s">
        <v>28</v>
      </c>
      <c r="B524" s="54" t="s">
        <v>115</v>
      </c>
      <c r="C524" s="46">
        <v>508</v>
      </c>
      <c r="D524" s="47">
        <v>1</v>
      </c>
      <c r="E524" s="47">
        <v>7824.0728883199999</v>
      </c>
      <c r="F524" s="48">
        <f t="shared" ref="F524:F587" si="17">(D524*E524)*12</f>
        <v>93888.874659840003</v>
      </c>
      <c r="G524" s="49">
        <v>15759.360779894785</v>
      </c>
      <c r="H524" s="49">
        <v>1815.7466961919999</v>
      </c>
      <c r="I524" s="47">
        <v>18157.466961919999</v>
      </c>
      <c r="J524" s="50"/>
      <c r="K524" s="50"/>
      <c r="L524" s="49">
        <v>39714.706780161112</v>
      </c>
      <c r="M524" s="48">
        <f t="shared" si="16"/>
        <v>169336.15587800791</v>
      </c>
    </row>
    <row r="525" spans="1:13" s="21" customFormat="1" ht="12" customHeight="1" x14ac:dyDescent="0.2">
      <c r="A525" s="45" t="s">
        <v>112</v>
      </c>
      <c r="B525" s="54" t="s">
        <v>115</v>
      </c>
      <c r="C525" s="46">
        <v>508</v>
      </c>
      <c r="D525" s="47">
        <v>1</v>
      </c>
      <c r="E525" s="47">
        <v>15238.03420672</v>
      </c>
      <c r="F525" s="48">
        <f t="shared" si="17"/>
        <v>182856.41048064001</v>
      </c>
      <c r="G525" s="49">
        <v>0</v>
      </c>
      <c r="H525" s="49">
        <v>2580.5790344533334</v>
      </c>
      <c r="I525" s="47">
        <v>25805.790344533336</v>
      </c>
      <c r="J525" s="50"/>
      <c r="K525" s="50"/>
      <c r="L525" s="49">
        <v>25568.310343656882</v>
      </c>
      <c r="M525" s="48">
        <f t="shared" si="16"/>
        <v>236811.09020328359</v>
      </c>
    </row>
    <row r="526" spans="1:13" s="21" customFormat="1" ht="12" customHeight="1" x14ac:dyDescent="0.2">
      <c r="A526" s="45" t="s">
        <v>28</v>
      </c>
      <c r="B526" s="54" t="s">
        <v>116</v>
      </c>
      <c r="C526" s="46">
        <v>508</v>
      </c>
      <c r="D526" s="47">
        <v>1</v>
      </c>
      <c r="E526" s="47">
        <v>8690.8878950399994</v>
      </c>
      <c r="F526" s="48">
        <f t="shared" si="17"/>
        <v>104290.65474047999</v>
      </c>
      <c r="G526" s="49">
        <v>8569.3184092938245</v>
      </c>
      <c r="H526" s="49">
        <v>1884.9053816320002</v>
      </c>
      <c r="I526" s="47">
        <v>18849.053816320004</v>
      </c>
      <c r="J526" s="50"/>
      <c r="K526" s="50"/>
      <c r="L526" s="49">
        <v>40624.712343579362</v>
      </c>
      <c r="M526" s="48">
        <f t="shared" si="16"/>
        <v>174218.64469130518</v>
      </c>
    </row>
    <row r="527" spans="1:13" s="21" customFormat="1" ht="12" customHeight="1" x14ac:dyDescent="0.2">
      <c r="A527" s="45" t="s">
        <v>112</v>
      </c>
      <c r="B527" s="54" t="s">
        <v>116</v>
      </c>
      <c r="C527" s="46">
        <v>508</v>
      </c>
      <c r="D527" s="47">
        <v>1</v>
      </c>
      <c r="E527" s="47">
        <v>13853.366425599999</v>
      </c>
      <c r="F527" s="48">
        <f t="shared" si="17"/>
        <v>166240.3971072</v>
      </c>
      <c r="G527" s="49">
        <v>0</v>
      </c>
      <c r="H527" s="49">
        <v>2349.8010709333339</v>
      </c>
      <c r="I527" s="47">
        <v>23498.010709333339</v>
      </c>
      <c r="J527" s="50"/>
      <c r="K527" s="50"/>
      <c r="L527" s="49">
        <v>23569.699330625368</v>
      </c>
      <c r="M527" s="48">
        <f t="shared" si="16"/>
        <v>215657.90821809205</v>
      </c>
    </row>
    <row r="528" spans="1:13" s="21" customFormat="1" ht="12" customHeight="1" x14ac:dyDescent="0.2">
      <c r="A528" s="45" t="s">
        <v>25</v>
      </c>
      <c r="B528" s="54" t="s">
        <v>117</v>
      </c>
      <c r="C528" s="46">
        <v>508</v>
      </c>
      <c r="D528" s="47">
        <v>1</v>
      </c>
      <c r="E528" s="47">
        <v>14864.693575679999</v>
      </c>
      <c r="F528" s="48">
        <f t="shared" si="17"/>
        <v>178376.32290815999</v>
      </c>
      <c r="G528" s="49">
        <v>8987.4654725406708</v>
      </c>
      <c r="H528" s="49">
        <v>2918.2527824782214</v>
      </c>
      <c r="I528" s="47">
        <v>29182.527824782217</v>
      </c>
      <c r="J528" s="50"/>
      <c r="K528" s="50"/>
      <c r="L528" s="49">
        <v>50507.39305715177</v>
      </c>
      <c r="M528" s="48">
        <f t="shared" si="16"/>
        <v>269971.96204511286</v>
      </c>
    </row>
    <row r="529" spans="1:13" s="21" customFormat="1" ht="12" customHeight="1" x14ac:dyDescent="0.2">
      <c r="A529" s="45" t="s">
        <v>28</v>
      </c>
      <c r="B529" s="54" t="s">
        <v>117</v>
      </c>
      <c r="C529" s="46">
        <v>508</v>
      </c>
      <c r="D529" s="47">
        <v>1</v>
      </c>
      <c r="E529" s="47">
        <v>7337.4956595200001</v>
      </c>
      <c r="F529" s="48">
        <f t="shared" si="17"/>
        <v>88049.947914240009</v>
      </c>
      <c r="G529" s="49">
        <v>7492.559546714112</v>
      </c>
      <c r="H529" s="49">
        <v>1648.061740416</v>
      </c>
      <c r="I529" s="47">
        <v>16480.617404159999</v>
      </c>
      <c r="J529" s="50"/>
      <c r="K529" s="50"/>
      <c r="L529" s="49">
        <v>38262.245652597849</v>
      </c>
      <c r="M529" s="48">
        <f t="shared" si="16"/>
        <v>151933.43225812796</v>
      </c>
    </row>
    <row r="530" spans="1:13" s="21" customFormat="1" ht="12" customHeight="1" x14ac:dyDescent="0.2">
      <c r="A530" s="45" t="s">
        <v>29</v>
      </c>
      <c r="B530" s="54" t="s">
        <v>117</v>
      </c>
      <c r="C530" s="46">
        <v>508</v>
      </c>
      <c r="D530" s="47">
        <v>1</v>
      </c>
      <c r="E530" s="47">
        <v>11535.47512832</v>
      </c>
      <c r="F530" s="48">
        <f t="shared" si="17"/>
        <v>138425.70153984</v>
      </c>
      <c r="G530" s="49">
        <v>7221.6480080609299</v>
      </c>
      <c r="H530" s="49">
        <v>2344.8873832106669</v>
      </c>
      <c r="I530" s="47">
        <v>23448.87383210667</v>
      </c>
      <c r="J530" s="50"/>
      <c r="K530" s="50"/>
      <c r="L530" s="49">
        <v>45541.865222567001</v>
      </c>
      <c r="M530" s="48">
        <f t="shared" si="16"/>
        <v>216982.97598578528</v>
      </c>
    </row>
    <row r="531" spans="1:13" s="21" customFormat="1" ht="12" customHeight="1" x14ac:dyDescent="0.2">
      <c r="A531" s="45" t="s">
        <v>112</v>
      </c>
      <c r="B531" s="54" t="s">
        <v>117</v>
      </c>
      <c r="C531" s="46">
        <v>508</v>
      </c>
      <c r="D531" s="47">
        <v>1</v>
      </c>
      <c r="E531" s="47">
        <v>13853.04021504</v>
      </c>
      <c r="F531" s="48">
        <f t="shared" si="17"/>
        <v>166236.48258047999</v>
      </c>
      <c r="G531" s="49">
        <v>0</v>
      </c>
      <c r="H531" s="49">
        <v>2349.7467025066671</v>
      </c>
      <c r="I531" s="47">
        <v>23497.467025066668</v>
      </c>
      <c r="J531" s="50"/>
      <c r="K531" s="50"/>
      <c r="L531" s="49">
        <v>23569.228482652532</v>
      </c>
      <c r="M531" s="48">
        <f t="shared" si="16"/>
        <v>215652.92479070587</v>
      </c>
    </row>
    <row r="532" spans="1:13" s="21" customFormat="1" ht="12" customHeight="1" x14ac:dyDescent="0.2">
      <c r="A532" s="45" t="s">
        <v>112</v>
      </c>
      <c r="B532" s="54" t="s">
        <v>117</v>
      </c>
      <c r="C532" s="46">
        <v>508</v>
      </c>
      <c r="D532" s="47">
        <v>1</v>
      </c>
      <c r="E532" s="47">
        <v>14035.317504000001</v>
      </c>
      <c r="F532" s="48">
        <f t="shared" si="17"/>
        <v>168423.81004800001</v>
      </c>
      <c r="G532" s="49">
        <v>16697.965288243198</v>
      </c>
      <c r="H532" s="49">
        <v>2798.3853340444443</v>
      </c>
      <c r="I532" s="47">
        <v>27983.853340444442</v>
      </c>
      <c r="J532" s="50"/>
      <c r="K532" s="50"/>
      <c r="L532" s="49">
        <v>36505.037625059835</v>
      </c>
      <c r="M532" s="48">
        <f t="shared" si="16"/>
        <v>252409.05163579193</v>
      </c>
    </row>
    <row r="533" spans="1:13" s="21" customFormat="1" ht="12" customHeight="1" x14ac:dyDescent="0.2">
      <c r="A533" s="45" t="s">
        <v>32</v>
      </c>
      <c r="B533" s="54" t="s">
        <v>117</v>
      </c>
      <c r="C533" s="46">
        <v>508</v>
      </c>
      <c r="D533" s="47">
        <v>1</v>
      </c>
      <c r="E533" s="47">
        <v>9032.6691686400009</v>
      </c>
      <c r="F533" s="48">
        <f t="shared" si="17"/>
        <v>108392.03002368001</v>
      </c>
      <c r="G533" s="49">
        <v>8841.239590569985</v>
      </c>
      <c r="H533" s="49">
        <v>1944.7171045120001</v>
      </c>
      <c r="I533" s="47">
        <v>19447.171045120002</v>
      </c>
      <c r="J533" s="50"/>
      <c r="K533" s="50"/>
      <c r="L533" s="49">
        <v>41227.359300755699</v>
      </c>
      <c r="M533" s="48">
        <f t="shared" si="16"/>
        <v>179852.51706463768</v>
      </c>
    </row>
    <row r="534" spans="1:13" s="21" customFormat="1" ht="12" customHeight="1" x14ac:dyDescent="0.2">
      <c r="A534" s="45" t="s">
        <v>32</v>
      </c>
      <c r="B534" s="54" t="s">
        <v>117</v>
      </c>
      <c r="C534" s="46">
        <v>508</v>
      </c>
      <c r="D534" s="47">
        <v>1</v>
      </c>
      <c r="E534" s="47">
        <v>9106.2222950399992</v>
      </c>
      <c r="F534" s="48">
        <f t="shared" si="17"/>
        <v>109274.66754047999</v>
      </c>
      <c r="G534" s="49">
        <v>11866.344610578433</v>
      </c>
      <c r="H534" s="49">
        <v>1988.6617413404447</v>
      </c>
      <c r="I534" s="47">
        <v>19886.617413404445</v>
      </c>
      <c r="J534" s="50"/>
      <c r="K534" s="50"/>
      <c r="L534" s="49">
        <v>41629.345841000315</v>
      </c>
      <c r="M534" s="48">
        <f t="shared" si="16"/>
        <v>184645.63714680364</v>
      </c>
    </row>
    <row r="535" spans="1:13" s="21" customFormat="1" ht="12" customHeight="1" x14ac:dyDescent="0.2">
      <c r="A535" s="45" t="s">
        <v>28</v>
      </c>
      <c r="B535" s="54" t="s">
        <v>118</v>
      </c>
      <c r="C535" s="46">
        <v>508</v>
      </c>
      <c r="D535" s="47">
        <v>1</v>
      </c>
      <c r="E535" s="47">
        <v>7837.0520883199997</v>
      </c>
      <c r="F535" s="48">
        <f t="shared" si="17"/>
        <v>94044.625059839993</v>
      </c>
      <c r="G535" s="49">
        <v>15780.013282934782</v>
      </c>
      <c r="H535" s="49">
        <v>1818.1262161919999</v>
      </c>
      <c r="I535" s="47">
        <v>18181.26216192</v>
      </c>
      <c r="J535" s="50"/>
      <c r="K535" s="50"/>
      <c r="L535" s="49">
        <v>39736.736808961112</v>
      </c>
      <c r="M535" s="48">
        <f t="shared" si="16"/>
        <v>169560.7635298479</v>
      </c>
    </row>
    <row r="536" spans="1:13" s="21" customFormat="1" ht="12" customHeight="1" x14ac:dyDescent="0.2">
      <c r="A536" s="45" t="s">
        <v>112</v>
      </c>
      <c r="B536" s="54" t="s">
        <v>118</v>
      </c>
      <c r="C536" s="46">
        <v>508</v>
      </c>
      <c r="D536" s="47">
        <v>1</v>
      </c>
      <c r="E536" s="47">
        <v>13732.556032</v>
      </c>
      <c r="F536" s="48">
        <f t="shared" si="17"/>
        <v>164790.672384</v>
      </c>
      <c r="G536" s="49">
        <v>11120.8936430592</v>
      </c>
      <c r="H536" s="49">
        <v>2446.1493056000004</v>
      </c>
      <c r="I536" s="47">
        <v>24461.493056000003</v>
      </c>
      <c r="J536" s="50"/>
      <c r="K536" s="50"/>
      <c r="L536" s="49">
        <v>24404.105874273799</v>
      </c>
      <c r="M536" s="48">
        <f t="shared" si="16"/>
        <v>227223.31426293304</v>
      </c>
    </row>
    <row r="537" spans="1:13" s="21" customFormat="1" ht="12" customHeight="1" x14ac:dyDescent="0.2">
      <c r="A537" s="45" t="s">
        <v>28</v>
      </c>
      <c r="B537" s="54" t="s">
        <v>119</v>
      </c>
      <c r="C537" s="46">
        <v>508</v>
      </c>
      <c r="D537" s="47">
        <v>1</v>
      </c>
      <c r="E537" s="47">
        <v>7880.8023756800003</v>
      </c>
      <c r="F537" s="48">
        <f t="shared" si="17"/>
        <v>94569.628508160007</v>
      </c>
      <c r="G537" s="49">
        <v>10566.419160121344</v>
      </c>
      <c r="H537" s="49">
        <v>1770.809311232</v>
      </c>
      <c r="I537" s="47">
        <v>17708.093112319999</v>
      </c>
      <c r="J537" s="50"/>
      <c r="K537" s="50"/>
      <c r="L537" s="49">
        <v>39369.178706887767</v>
      </c>
      <c r="M537" s="48">
        <f t="shared" si="16"/>
        <v>163984.12879872113</v>
      </c>
    </row>
    <row r="538" spans="1:13" s="21" customFormat="1" ht="12" customHeight="1" x14ac:dyDescent="0.2">
      <c r="A538" s="45" t="s">
        <v>112</v>
      </c>
      <c r="B538" s="54" t="s">
        <v>119</v>
      </c>
      <c r="C538" s="46">
        <v>508</v>
      </c>
      <c r="D538" s="47">
        <v>1</v>
      </c>
      <c r="E538" s="47">
        <v>11790.586496</v>
      </c>
      <c r="F538" s="48">
        <f t="shared" si="17"/>
        <v>141487.03795199998</v>
      </c>
      <c r="G538" s="49">
        <v>0</v>
      </c>
      <c r="H538" s="49">
        <v>2006.0044160000004</v>
      </c>
      <c r="I538" s="47">
        <v>20060.044160000005</v>
      </c>
      <c r="J538" s="50"/>
      <c r="K538" s="50"/>
      <c r="L538" s="49">
        <v>20592.310283973122</v>
      </c>
      <c r="M538" s="48">
        <f t="shared" si="16"/>
        <v>184145.39681197313</v>
      </c>
    </row>
    <row r="539" spans="1:13" s="21" customFormat="1" ht="12" customHeight="1" x14ac:dyDescent="0.2">
      <c r="A539" s="45" t="s">
        <v>28</v>
      </c>
      <c r="B539" s="54" t="s">
        <v>120</v>
      </c>
      <c r="C539" s="46">
        <v>508</v>
      </c>
      <c r="D539" s="47">
        <v>1</v>
      </c>
      <c r="E539" s="47">
        <v>8688.7246950400004</v>
      </c>
      <c r="F539" s="48">
        <f t="shared" si="17"/>
        <v>104264.69634048</v>
      </c>
      <c r="G539" s="49">
        <v>0</v>
      </c>
      <c r="H539" s="49">
        <v>1794.7874491733332</v>
      </c>
      <c r="I539" s="47">
        <v>17947.874491733332</v>
      </c>
      <c r="J539" s="50"/>
      <c r="K539" s="50"/>
      <c r="L539" s="49">
        <v>39894.483132149493</v>
      </c>
      <c r="M539" s="48">
        <f t="shared" si="16"/>
        <v>163901.84141353617</v>
      </c>
    </row>
    <row r="540" spans="1:13" s="21" customFormat="1" ht="12" customHeight="1" x14ac:dyDescent="0.2">
      <c r="A540" s="45" t="s">
        <v>29</v>
      </c>
      <c r="B540" s="54" t="s">
        <v>120</v>
      </c>
      <c r="C540" s="46">
        <v>508</v>
      </c>
      <c r="D540" s="47">
        <v>1</v>
      </c>
      <c r="E540" s="47">
        <v>11535.47512832</v>
      </c>
      <c r="F540" s="48">
        <f t="shared" si="17"/>
        <v>138425.70153984</v>
      </c>
      <c r="G540" s="49">
        <v>7221.6480080609299</v>
      </c>
      <c r="H540" s="49">
        <v>2344.8873832106669</v>
      </c>
      <c r="I540" s="47">
        <v>23448.87383210667</v>
      </c>
      <c r="J540" s="50"/>
      <c r="K540" s="50"/>
      <c r="L540" s="49">
        <v>45541.865222567001</v>
      </c>
      <c r="M540" s="48">
        <f t="shared" si="16"/>
        <v>216982.97598578528</v>
      </c>
    </row>
    <row r="541" spans="1:13" s="21" customFormat="1" ht="12" customHeight="1" x14ac:dyDescent="0.2">
      <c r="A541" s="45" t="s">
        <v>112</v>
      </c>
      <c r="B541" s="54" t="s">
        <v>120</v>
      </c>
      <c r="C541" s="46">
        <v>508</v>
      </c>
      <c r="D541" s="47">
        <v>1</v>
      </c>
      <c r="E541" s="47">
        <v>13853.197695999999</v>
      </c>
      <c r="F541" s="48">
        <f t="shared" si="17"/>
        <v>166238.37235199998</v>
      </c>
      <c r="G541" s="49">
        <v>0</v>
      </c>
      <c r="H541" s="49">
        <v>2349.7729493333336</v>
      </c>
      <c r="I541" s="47">
        <v>23497.72949333334</v>
      </c>
      <c r="J541" s="50"/>
      <c r="K541" s="50"/>
      <c r="L541" s="49">
        <v>23569.455788570453</v>
      </c>
      <c r="M541" s="48">
        <f t="shared" si="16"/>
        <v>215655.33058323711</v>
      </c>
    </row>
    <row r="542" spans="1:13" s="21" customFormat="1" ht="12" customHeight="1" x14ac:dyDescent="0.2">
      <c r="A542" s="45" t="s">
        <v>28</v>
      </c>
      <c r="B542" s="54" t="s">
        <v>121</v>
      </c>
      <c r="C542" s="46">
        <v>508</v>
      </c>
      <c r="D542" s="47">
        <v>1</v>
      </c>
      <c r="E542" s="47">
        <v>7826.5250918399997</v>
      </c>
      <c r="F542" s="48">
        <f t="shared" si="17"/>
        <v>93918.301102080004</v>
      </c>
      <c r="G542" s="49">
        <v>13136.052271779841</v>
      </c>
      <c r="H542" s="49">
        <v>1788.6781415822225</v>
      </c>
      <c r="I542" s="47">
        <v>17886.781415822225</v>
      </c>
      <c r="J542" s="50"/>
      <c r="K542" s="50"/>
      <c r="L542" s="49">
        <v>39499.164274898911</v>
      </c>
      <c r="M542" s="48">
        <f t="shared" si="16"/>
        <v>166228.9772061632</v>
      </c>
    </row>
    <row r="543" spans="1:13" s="21" customFormat="1" ht="12" customHeight="1" x14ac:dyDescent="0.2">
      <c r="A543" s="45" t="s">
        <v>28</v>
      </c>
      <c r="B543" s="54" t="s">
        <v>121</v>
      </c>
      <c r="C543" s="46">
        <v>508</v>
      </c>
      <c r="D543" s="47">
        <v>1</v>
      </c>
      <c r="E543" s="47">
        <v>10732.948695040001</v>
      </c>
      <c r="F543" s="48">
        <f t="shared" si="17"/>
        <v>128795.38434048</v>
      </c>
      <c r="G543" s="49">
        <v>13591.975975698431</v>
      </c>
      <c r="H543" s="49">
        <v>2277.8575457848892</v>
      </c>
      <c r="I543" s="47">
        <v>22778.575457848892</v>
      </c>
      <c r="J543" s="50"/>
      <c r="K543" s="50"/>
      <c r="L543" s="49">
        <v>44961.365380911804</v>
      </c>
      <c r="M543" s="48">
        <f t="shared" si="16"/>
        <v>212405.15870072402</v>
      </c>
    </row>
    <row r="544" spans="1:13" s="21" customFormat="1" ht="12" customHeight="1" x14ac:dyDescent="0.2">
      <c r="A544" s="45" t="s">
        <v>112</v>
      </c>
      <c r="B544" s="54" t="s">
        <v>121</v>
      </c>
      <c r="C544" s="46">
        <v>508</v>
      </c>
      <c r="D544" s="47">
        <v>1</v>
      </c>
      <c r="E544" s="47">
        <v>15234.400895999999</v>
      </c>
      <c r="F544" s="48">
        <f t="shared" si="17"/>
        <v>182812.81075199999</v>
      </c>
      <c r="G544" s="49">
        <v>0</v>
      </c>
      <c r="H544" s="49">
        <v>2579.9734826666672</v>
      </c>
      <c r="I544" s="47">
        <v>25799.734826666674</v>
      </c>
      <c r="J544" s="50"/>
      <c r="K544" s="50"/>
      <c r="L544" s="49">
        <v>25563.066071407797</v>
      </c>
      <c r="M544" s="48">
        <f t="shared" si="16"/>
        <v>236755.58513274114</v>
      </c>
    </row>
    <row r="545" spans="1:13" s="21" customFormat="1" ht="12" customHeight="1" x14ac:dyDescent="0.2">
      <c r="A545" s="45" t="s">
        <v>28</v>
      </c>
      <c r="B545" s="54" t="s">
        <v>122</v>
      </c>
      <c r="C545" s="46">
        <v>508</v>
      </c>
      <c r="D545" s="47">
        <v>1</v>
      </c>
      <c r="E545" s="47">
        <v>10397.39657216</v>
      </c>
      <c r="F545" s="48">
        <f t="shared" si="17"/>
        <v>124768.75886592</v>
      </c>
      <c r="G545" s="49">
        <v>26472.044567494653</v>
      </c>
      <c r="H545" s="49">
        <v>2356.8415747413328</v>
      </c>
      <c r="I545" s="47">
        <v>23568.415747413328</v>
      </c>
      <c r="J545" s="50"/>
      <c r="K545" s="50"/>
      <c r="L545" s="49">
        <v>45645.392346563858</v>
      </c>
      <c r="M545" s="48">
        <f t="shared" si="16"/>
        <v>222811.45310213318</v>
      </c>
    </row>
    <row r="546" spans="1:13" s="21" customFormat="1" ht="12" customHeight="1" x14ac:dyDescent="0.2">
      <c r="A546" s="45" t="s">
        <v>112</v>
      </c>
      <c r="B546" s="54" t="s">
        <v>122</v>
      </c>
      <c r="C546" s="46">
        <v>508</v>
      </c>
      <c r="D546" s="47">
        <v>1</v>
      </c>
      <c r="E546" s="47">
        <v>10942.810245119999</v>
      </c>
      <c r="F546" s="48">
        <f t="shared" si="17"/>
        <v>131313.72294144001</v>
      </c>
      <c r="G546" s="49">
        <v>8901.3718950174734</v>
      </c>
      <c r="H546" s="49">
        <v>1957.9437928960001</v>
      </c>
      <c r="I546" s="47">
        <v>19579.43792896</v>
      </c>
      <c r="J546" s="50"/>
      <c r="K546" s="50"/>
      <c r="L546" s="49">
        <v>20176.089908493093</v>
      </c>
      <c r="M546" s="48">
        <f t="shared" si="16"/>
        <v>181928.56646680657</v>
      </c>
    </row>
    <row r="547" spans="1:13" s="21" customFormat="1" ht="12" customHeight="1" x14ac:dyDescent="0.2">
      <c r="A547" s="45" t="s">
        <v>28</v>
      </c>
      <c r="B547" s="54" t="s">
        <v>123</v>
      </c>
      <c r="C547" s="46">
        <v>508</v>
      </c>
      <c r="D547" s="47">
        <v>1</v>
      </c>
      <c r="E547" s="47">
        <v>9895.3360230399994</v>
      </c>
      <c r="F547" s="48">
        <f t="shared" si="17"/>
        <v>118744.03227647999</v>
      </c>
      <c r="G547" s="49">
        <v>9527.5773399306254</v>
      </c>
      <c r="H547" s="49">
        <v>2095.6838040320004</v>
      </c>
      <c r="I547" s="47">
        <v>20956.838040320003</v>
      </c>
      <c r="J547" s="50"/>
      <c r="K547" s="50"/>
      <c r="L547" s="49">
        <v>43014.447812036313</v>
      </c>
      <c r="M547" s="48">
        <f t="shared" si="16"/>
        <v>194338.57927279893</v>
      </c>
    </row>
    <row r="548" spans="1:13" s="21" customFormat="1" ht="12" customHeight="1" x14ac:dyDescent="0.2">
      <c r="A548" s="45" t="s">
        <v>112</v>
      </c>
      <c r="B548" s="54" t="s">
        <v>123</v>
      </c>
      <c r="C548" s="46">
        <v>508</v>
      </c>
      <c r="D548" s="47">
        <v>1</v>
      </c>
      <c r="E548" s="47">
        <v>11387.449082880001</v>
      </c>
      <c r="F548" s="48">
        <f t="shared" si="17"/>
        <v>136649.38899455999</v>
      </c>
      <c r="G548" s="49">
        <v>0</v>
      </c>
      <c r="H548" s="49">
        <v>1938.814847146667</v>
      </c>
      <c r="I548" s="47">
        <v>19388.148471466669</v>
      </c>
      <c r="J548" s="50"/>
      <c r="K548" s="50"/>
      <c r="L548" s="49">
        <v>20010.427117041218</v>
      </c>
      <c r="M548" s="48">
        <f t="shared" si="16"/>
        <v>177986.77943021455</v>
      </c>
    </row>
    <row r="549" spans="1:13" s="21" customFormat="1" ht="12" customHeight="1" x14ac:dyDescent="0.2">
      <c r="A549" s="45" t="s">
        <v>28</v>
      </c>
      <c r="B549" s="54" t="s">
        <v>124</v>
      </c>
      <c r="C549" s="46">
        <v>508</v>
      </c>
      <c r="D549" s="47">
        <v>1</v>
      </c>
      <c r="E549" s="47">
        <v>7880.8023756800003</v>
      </c>
      <c r="F549" s="48">
        <f t="shared" si="17"/>
        <v>94569.628508160007</v>
      </c>
      <c r="G549" s="49">
        <v>10566.419160121344</v>
      </c>
      <c r="H549" s="49">
        <v>1770.809311232</v>
      </c>
      <c r="I549" s="47">
        <v>17708.093112319999</v>
      </c>
      <c r="J549" s="50"/>
      <c r="K549" s="50"/>
      <c r="L549" s="49">
        <v>39369.178706887767</v>
      </c>
      <c r="M549" s="48">
        <f t="shared" si="16"/>
        <v>163984.12879872113</v>
      </c>
    </row>
    <row r="550" spans="1:13" s="21" customFormat="1" ht="12" customHeight="1" x14ac:dyDescent="0.2">
      <c r="A550" s="45" t="s">
        <v>28</v>
      </c>
      <c r="B550" s="54" t="s">
        <v>124</v>
      </c>
      <c r="C550" s="46">
        <v>508</v>
      </c>
      <c r="D550" s="47">
        <v>1</v>
      </c>
      <c r="E550" s="47">
        <v>11162.03066368</v>
      </c>
      <c r="F550" s="48">
        <f t="shared" si="17"/>
        <v>133944.36796415999</v>
      </c>
      <c r="G550" s="49">
        <v>0</v>
      </c>
      <c r="H550" s="49">
        <v>2207.0051106133333</v>
      </c>
      <c r="I550" s="47">
        <v>22070.051106133331</v>
      </c>
      <c r="J550" s="50"/>
      <c r="K550" s="50"/>
      <c r="L550" s="49">
        <v>44347.760619546869</v>
      </c>
      <c r="M550" s="48">
        <f t="shared" si="16"/>
        <v>202569.18480045351</v>
      </c>
    </row>
    <row r="551" spans="1:13" s="21" customFormat="1" ht="12" customHeight="1" x14ac:dyDescent="0.2">
      <c r="A551" s="45" t="s">
        <v>112</v>
      </c>
      <c r="B551" s="54" t="s">
        <v>124</v>
      </c>
      <c r="C551" s="46">
        <v>508</v>
      </c>
      <c r="D551" s="47">
        <v>1</v>
      </c>
      <c r="E551" s="47">
        <v>15238.03420672</v>
      </c>
      <c r="F551" s="48">
        <f t="shared" si="17"/>
        <v>182856.41048064001</v>
      </c>
      <c r="G551" s="49">
        <v>0</v>
      </c>
      <c r="H551" s="49">
        <v>2580.5790344533334</v>
      </c>
      <c r="I551" s="47">
        <v>25805.790344533336</v>
      </c>
      <c r="J551" s="50"/>
      <c r="K551" s="50"/>
      <c r="L551" s="49">
        <v>25568.310343656882</v>
      </c>
      <c r="M551" s="48">
        <f t="shared" si="16"/>
        <v>236811.09020328359</v>
      </c>
    </row>
    <row r="552" spans="1:13" s="21" customFormat="1" ht="12" customHeight="1" x14ac:dyDescent="0.2">
      <c r="A552" s="45" t="s">
        <v>25</v>
      </c>
      <c r="B552" s="54" t="s">
        <v>1</v>
      </c>
      <c r="C552" s="46">
        <v>508</v>
      </c>
      <c r="D552" s="47">
        <v>1</v>
      </c>
      <c r="E552" s="47">
        <v>24684.541706240001</v>
      </c>
      <c r="F552" s="48">
        <f t="shared" si="17"/>
        <v>296214.50047487998</v>
      </c>
      <c r="G552" s="49">
        <v>14080.073560989695</v>
      </c>
      <c r="H552" s="49">
        <v>4571.8355160746669</v>
      </c>
      <c r="I552" s="47">
        <v>45718.355160746672</v>
      </c>
      <c r="J552" s="50"/>
      <c r="K552" s="50"/>
      <c r="L552" s="49">
        <v>63733.549080356628</v>
      </c>
      <c r="M552" s="48">
        <f t="shared" si="16"/>
        <v>424318.31379304762</v>
      </c>
    </row>
    <row r="553" spans="1:13" s="21" customFormat="1" ht="12" customHeight="1" x14ac:dyDescent="0.2">
      <c r="A553" s="45" t="s">
        <v>125</v>
      </c>
      <c r="B553" s="54" t="s">
        <v>1</v>
      </c>
      <c r="C553" s="46">
        <v>508</v>
      </c>
      <c r="D553" s="47">
        <v>1</v>
      </c>
      <c r="E553" s="47">
        <v>40754.286510079997</v>
      </c>
      <c r="F553" s="48">
        <f t="shared" si="17"/>
        <v>489051.43812095997</v>
      </c>
      <c r="G553" s="49">
        <v>44037.506489892854</v>
      </c>
      <c r="H553" s="49">
        <v>7380.1753795697769</v>
      </c>
      <c r="I553" s="47">
        <v>73801.753795697761</v>
      </c>
      <c r="J553" s="50"/>
      <c r="K553" s="50"/>
      <c r="L553" s="49">
        <v>61228.547732902407</v>
      </c>
      <c r="M553" s="48">
        <f t="shared" si="16"/>
        <v>675499.4215190229</v>
      </c>
    </row>
    <row r="554" spans="1:13" s="21" customFormat="1" ht="12" customHeight="1" x14ac:dyDescent="0.2">
      <c r="A554" s="45" t="s">
        <v>32</v>
      </c>
      <c r="B554" s="54" t="s">
        <v>1</v>
      </c>
      <c r="C554" s="46">
        <v>508</v>
      </c>
      <c r="D554" s="47">
        <v>2</v>
      </c>
      <c r="E554" s="47">
        <v>13475.45711616</v>
      </c>
      <c r="F554" s="48">
        <f t="shared" si="17"/>
        <v>323410.97078783996</v>
      </c>
      <c r="G554" s="49">
        <v>37127.76504485069</v>
      </c>
      <c r="H554" s="49">
        <v>5574.0387999573331</v>
      </c>
      <c r="I554" s="47">
        <v>55740.38799957333</v>
      </c>
      <c r="J554" s="50"/>
      <c r="K554" s="50"/>
      <c r="L554" s="49">
        <v>98741.739940046507</v>
      </c>
      <c r="M554" s="48">
        <f t="shared" si="16"/>
        <v>520594.90257226781</v>
      </c>
    </row>
    <row r="555" spans="1:13" s="21" customFormat="1" ht="12" customHeight="1" x14ac:dyDescent="0.2">
      <c r="A555" s="45" t="s">
        <v>126</v>
      </c>
      <c r="B555" s="54" t="s">
        <v>1</v>
      </c>
      <c r="C555" s="46">
        <v>508</v>
      </c>
      <c r="D555" s="47">
        <v>1</v>
      </c>
      <c r="E555" s="47">
        <v>72000</v>
      </c>
      <c r="F555" s="48">
        <f t="shared" si="17"/>
        <v>864000</v>
      </c>
      <c r="G555" s="49">
        <v>0</v>
      </c>
      <c r="H555" s="49">
        <v>12040.906666666668</v>
      </c>
      <c r="I555" s="47">
        <v>120409.06666666667</v>
      </c>
      <c r="J555" s="50"/>
      <c r="K555" s="50"/>
      <c r="L555" s="49">
        <v>91924.205866666627</v>
      </c>
      <c r="M555" s="48">
        <f t="shared" si="16"/>
        <v>1088374.1791999999</v>
      </c>
    </row>
    <row r="556" spans="1:13" s="21" customFormat="1" ht="12" customHeight="1" x14ac:dyDescent="0.2">
      <c r="A556" s="45" t="s">
        <v>25</v>
      </c>
      <c r="B556" s="54" t="s">
        <v>127</v>
      </c>
      <c r="C556" s="46">
        <v>508</v>
      </c>
      <c r="D556" s="47">
        <v>1</v>
      </c>
      <c r="E556" s="47">
        <v>16976.620544000001</v>
      </c>
      <c r="F556" s="48">
        <f t="shared" si="17"/>
        <v>203719.446528</v>
      </c>
      <c r="G556" s="49">
        <v>15029.059464806396</v>
      </c>
      <c r="H556" s="49">
        <v>3305.7885951999992</v>
      </c>
      <c r="I556" s="47">
        <v>33057.88595199999</v>
      </c>
      <c r="J556" s="50"/>
      <c r="K556" s="50"/>
      <c r="L556" s="49">
        <v>51866.77720678247</v>
      </c>
      <c r="M556" s="48">
        <f t="shared" si="16"/>
        <v>306978.95774678886</v>
      </c>
    </row>
    <row r="557" spans="1:13" s="21" customFormat="1" ht="12" customHeight="1" x14ac:dyDescent="0.2">
      <c r="A557" s="45" t="s">
        <v>28</v>
      </c>
      <c r="B557" s="54" t="s">
        <v>127</v>
      </c>
      <c r="C557" s="46">
        <v>508</v>
      </c>
      <c r="D557" s="47">
        <v>2</v>
      </c>
      <c r="E557" s="47">
        <v>8303.6750950400001</v>
      </c>
      <c r="F557" s="48">
        <f t="shared" si="17"/>
        <v>199288.20228095999</v>
      </c>
      <c r="G557" s="49">
        <v>30291.256987250687</v>
      </c>
      <c r="H557" s="49">
        <v>3778.5039929173336</v>
      </c>
      <c r="I557" s="47">
        <v>37785.039929173334</v>
      </c>
      <c r="J557" s="50"/>
      <c r="K557" s="50"/>
      <c r="L557" s="49">
        <v>81031.784077628719</v>
      </c>
      <c r="M557" s="48">
        <f t="shared" si="16"/>
        <v>352174.78726793011</v>
      </c>
    </row>
    <row r="558" spans="1:13" s="21" customFormat="1" ht="12" customHeight="1" x14ac:dyDescent="0.2">
      <c r="A558" s="45" t="s">
        <v>28</v>
      </c>
      <c r="B558" s="54" t="s">
        <v>127</v>
      </c>
      <c r="C558" s="46">
        <v>508</v>
      </c>
      <c r="D558" s="47">
        <v>1</v>
      </c>
      <c r="E558" s="47">
        <v>12363.57231616</v>
      </c>
      <c r="F558" s="48">
        <f t="shared" si="17"/>
        <v>148362.86779391998</v>
      </c>
      <c r="G558" s="49">
        <v>22982.612269473786</v>
      </c>
      <c r="H558" s="49">
        <v>2647.9882579626665</v>
      </c>
      <c r="I558" s="47">
        <v>26479.882579626668</v>
      </c>
      <c r="J558" s="50"/>
      <c r="K558" s="50"/>
      <c r="L558" s="49">
        <v>48166.815790199238</v>
      </c>
      <c r="M558" s="48">
        <f t="shared" si="16"/>
        <v>248640.16669118233</v>
      </c>
    </row>
    <row r="559" spans="1:13" s="21" customFormat="1" ht="12" customHeight="1" x14ac:dyDescent="0.2">
      <c r="A559" s="45" t="s">
        <v>28</v>
      </c>
      <c r="B559" s="54" t="s">
        <v>127</v>
      </c>
      <c r="C559" s="46">
        <v>508</v>
      </c>
      <c r="D559" s="47">
        <v>1</v>
      </c>
      <c r="E559" s="47">
        <v>14052.887014399999</v>
      </c>
      <c r="F559" s="48">
        <f t="shared" si="17"/>
        <v>168634.64417280001</v>
      </c>
      <c r="G559" s="49">
        <v>17113.766544875522</v>
      </c>
      <c r="H559" s="49">
        <v>2868.0688025600007</v>
      </c>
      <c r="I559" s="47">
        <v>28680.688025600004</v>
      </c>
      <c r="J559" s="50"/>
      <c r="K559" s="50"/>
      <c r="L559" s="49">
        <v>50072.783732186421</v>
      </c>
      <c r="M559" s="48">
        <f t="shared" si="16"/>
        <v>267369.95127802197</v>
      </c>
    </row>
    <row r="560" spans="1:13" s="21" customFormat="1" ht="12" customHeight="1" x14ac:dyDescent="0.2">
      <c r="A560" s="45" t="s">
        <v>43</v>
      </c>
      <c r="B560" s="54" t="s">
        <v>127</v>
      </c>
      <c r="C560" s="46">
        <v>508</v>
      </c>
      <c r="D560" s="47">
        <v>1</v>
      </c>
      <c r="E560" s="47">
        <v>40656.26759168</v>
      </c>
      <c r="F560" s="48">
        <f t="shared" si="17"/>
        <v>487875.21110016003</v>
      </c>
      <c r="G560" s="49">
        <v>0</v>
      </c>
      <c r="H560" s="49">
        <v>6816.9512652799995</v>
      </c>
      <c r="I560" s="47">
        <v>68169.512652799996</v>
      </c>
      <c r="J560" s="50"/>
      <c r="K560" s="50"/>
      <c r="L560" s="49">
        <v>51008.214110016022</v>
      </c>
      <c r="M560" s="48">
        <f t="shared" si="16"/>
        <v>613869.88912825601</v>
      </c>
    </row>
    <row r="561" spans="1:13" s="21" customFormat="1" ht="12" customHeight="1" x14ac:dyDescent="0.2">
      <c r="A561" s="45" t="s">
        <v>32</v>
      </c>
      <c r="B561" s="54" t="s">
        <v>127</v>
      </c>
      <c r="C561" s="46">
        <v>508</v>
      </c>
      <c r="D561" s="47">
        <v>1</v>
      </c>
      <c r="E561" s="47">
        <v>9910.9326950400009</v>
      </c>
      <c r="F561" s="48">
        <f t="shared" si="17"/>
        <v>118931.19234048002</v>
      </c>
      <c r="G561" s="49">
        <v>12719.981402898433</v>
      </c>
      <c r="H561" s="49">
        <v>2131.7213680071113</v>
      </c>
      <c r="I561" s="47">
        <v>21317.213680071112</v>
      </c>
      <c r="J561" s="50"/>
      <c r="K561" s="50"/>
      <c r="L561" s="49">
        <v>43344.888137243695</v>
      </c>
      <c r="M561" s="48">
        <f t="shared" si="16"/>
        <v>198444.99692870036</v>
      </c>
    </row>
    <row r="562" spans="1:13" s="21" customFormat="1" ht="12" customHeight="1" x14ac:dyDescent="0.2">
      <c r="A562" s="45" t="s">
        <v>33</v>
      </c>
      <c r="B562" s="54" t="s">
        <v>127</v>
      </c>
      <c r="C562" s="46">
        <v>508</v>
      </c>
      <c r="D562" s="47">
        <v>1</v>
      </c>
      <c r="E562" s="47">
        <v>11202.453084160001</v>
      </c>
      <c r="F562" s="48">
        <f t="shared" si="17"/>
        <v>134429.43700992002</v>
      </c>
      <c r="G562" s="49">
        <v>7045.0131158384647</v>
      </c>
      <c r="H562" s="49">
        <v>2287.5335867164445</v>
      </c>
      <c r="I562" s="47">
        <v>22875.335867164446</v>
      </c>
      <c r="J562" s="50"/>
      <c r="K562" s="50"/>
      <c r="L562" s="49">
        <v>45045.162991712154</v>
      </c>
      <c r="M562" s="48">
        <f t="shared" si="16"/>
        <v>211682.48257135155</v>
      </c>
    </row>
    <row r="563" spans="1:13" s="21" customFormat="1" ht="12" customHeight="1" x14ac:dyDescent="0.2">
      <c r="A563" s="45" t="s">
        <v>33</v>
      </c>
      <c r="B563" s="54" t="s">
        <v>127</v>
      </c>
      <c r="C563" s="46">
        <v>508</v>
      </c>
      <c r="D563" s="47">
        <v>1</v>
      </c>
      <c r="E563" s="47">
        <v>11309.47956736</v>
      </c>
      <c r="F563" s="48">
        <f t="shared" si="17"/>
        <v>135713.75480831999</v>
      </c>
      <c r="G563" s="49">
        <v>0</v>
      </c>
      <c r="H563" s="49">
        <v>2231.5799278933337</v>
      </c>
      <c r="I563" s="47">
        <v>22315.799278933337</v>
      </c>
      <c r="J563" s="50"/>
      <c r="K563" s="50"/>
      <c r="L563" s="49">
        <v>44560.586401133194</v>
      </c>
      <c r="M563" s="48">
        <f t="shared" si="16"/>
        <v>204821.72041627983</v>
      </c>
    </row>
    <row r="564" spans="1:13" s="21" customFormat="1" ht="12" customHeight="1" x14ac:dyDescent="0.2">
      <c r="A564" s="45" t="s">
        <v>33</v>
      </c>
      <c r="B564" s="54" t="s">
        <v>127</v>
      </c>
      <c r="C564" s="46">
        <v>508</v>
      </c>
      <c r="D564" s="47">
        <v>1</v>
      </c>
      <c r="E564" s="47">
        <v>11636.73711616</v>
      </c>
      <c r="F564" s="48">
        <f t="shared" si="17"/>
        <v>139640.84539392</v>
      </c>
      <c r="G564" s="49">
        <v>0</v>
      </c>
      <c r="H564" s="49">
        <v>1980.3628526933335</v>
      </c>
      <c r="I564" s="47">
        <v>19803.628526933335</v>
      </c>
      <c r="J564" s="50"/>
      <c r="K564" s="50"/>
      <c r="L564" s="49">
        <v>20370.246140437135</v>
      </c>
      <c r="M564" s="48">
        <f t="shared" si="16"/>
        <v>181795.08291398382</v>
      </c>
    </row>
    <row r="565" spans="1:13" s="21" customFormat="1" ht="12" customHeight="1" x14ac:dyDescent="0.2">
      <c r="A565" s="45" t="s">
        <v>33</v>
      </c>
      <c r="B565" s="54" t="s">
        <v>127</v>
      </c>
      <c r="C565" s="46">
        <v>508</v>
      </c>
      <c r="D565" s="47">
        <v>1</v>
      </c>
      <c r="E565" s="47">
        <v>14824.44767232</v>
      </c>
      <c r="F565" s="48">
        <f t="shared" si="17"/>
        <v>177893.37206784001</v>
      </c>
      <c r="G565" s="49">
        <v>0</v>
      </c>
      <c r="H565" s="49">
        <v>2817.4079453866666</v>
      </c>
      <c r="I565" s="47">
        <v>28174.079453866663</v>
      </c>
      <c r="J565" s="50"/>
      <c r="K565" s="50"/>
      <c r="L565" s="49">
        <v>49634.04449759105</v>
      </c>
      <c r="M565" s="48">
        <f t="shared" si="16"/>
        <v>258518.9039646844</v>
      </c>
    </row>
    <row r="566" spans="1:13" s="21" customFormat="1" ht="12" customHeight="1" x14ac:dyDescent="0.2">
      <c r="A566" s="45" t="s">
        <v>33</v>
      </c>
      <c r="B566" s="54" t="s">
        <v>127</v>
      </c>
      <c r="C566" s="46">
        <v>508</v>
      </c>
      <c r="D566" s="47">
        <v>1</v>
      </c>
      <c r="E566" s="47">
        <v>17855.552</v>
      </c>
      <c r="F566" s="48">
        <f t="shared" si="17"/>
        <v>214266.62400000001</v>
      </c>
      <c r="G566" s="49">
        <v>26434.541952</v>
      </c>
      <c r="H566" s="49">
        <v>3599.4746666666661</v>
      </c>
      <c r="I566" s="47">
        <v>35994.746666666666</v>
      </c>
      <c r="J566" s="50"/>
      <c r="K566" s="50"/>
      <c r="L566" s="49">
        <v>56441.430725668761</v>
      </c>
      <c r="M566" s="48">
        <f t="shared" si="16"/>
        <v>336736.81801100215</v>
      </c>
    </row>
    <row r="567" spans="1:13" s="21" customFormat="1" ht="12" customHeight="1" x14ac:dyDescent="0.2">
      <c r="A567" s="45" t="s">
        <v>29</v>
      </c>
      <c r="B567" s="54" t="s">
        <v>128</v>
      </c>
      <c r="C567" s="46">
        <v>508</v>
      </c>
      <c r="D567" s="47">
        <v>1</v>
      </c>
      <c r="E567" s="47">
        <v>15101.344194560001</v>
      </c>
      <c r="F567" s="48">
        <f t="shared" si="17"/>
        <v>181216.13033472002</v>
      </c>
      <c r="G567" s="49">
        <v>22782.462401986559</v>
      </c>
      <c r="H567" s="49">
        <v>3102.1871462400004</v>
      </c>
      <c r="I567" s="47">
        <v>31021.871462400002</v>
      </c>
      <c r="J567" s="50"/>
      <c r="K567" s="50"/>
      <c r="L567" s="49">
        <v>52100.323506325185</v>
      </c>
      <c r="M567" s="48">
        <f t="shared" si="16"/>
        <v>290222.97485167178</v>
      </c>
    </row>
    <row r="568" spans="1:13" s="21" customFormat="1" ht="12" customHeight="1" x14ac:dyDescent="0.2">
      <c r="A568" s="45" t="s">
        <v>73</v>
      </c>
      <c r="B568" s="54" t="s">
        <v>128</v>
      </c>
      <c r="C568" s="46">
        <v>508</v>
      </c>
      <c r="D568" s="47">
        <v>1</v>
      </c>
      <c r="E568" s="47">
        <v>19887.595519999999</v>
      </c>
      <c r="F568" s="48">
        <f t="shared" si="17"/>
        <v>238651.14623999997</v>
      </c>
      <c r="G568" s="49">
        <v>0</v>
      </c>
      <c r="H568" s="49">
        <v>3355.5059200000001</v>
      </c>
      <c r="I568" s="47">
        <v>33555.059199999996</v>
      </c>
      <c r="J568" s="50"/>
      <c r="K568" s="50"/>
      <c r="L568" s="49">
        <v>22893.5817045002</v>
      </c>
      <c r="M568" s="48">
        <f t="shared" si="16"/>
        <v>298455.29306450015</v>
      </c>
    </row>
    <row r="569" spans="1:13" s="21" customFormat="1" ht="12" customHeight="1" x14ac:dyDescent="0.2">
      <c r="A569" s="45" t="s">
        <v>29</v>
      </c>
      <c r="B569" s="54" t="s">
        <v>129</v>
      </c>
      <c r="C569" s="46">
        <v>508</v>
      </c>
      <c r="D569" s="47">
        <v>1</v>
      </c>
      <c r="E569" s="47">
        <v>11981.407559679999</v>
      </c>
      <c r="F569" s="48">
        <f t="shared" si="17"/>
        <v>143776.89071616001</v>
      </c>
      <c r="G569" s="49">
        <v>14916.341139308543</v>
      </c>
      <c r="H569" s="49">
        <v>2499.8057883875554</v>
      </c>
      <c r="I569" s="47">
        <v>24998.057883875554</v>
      </c>
      <c r="J569" s="50"/>
      <c r="K569" s="50"/>
      <c r="L569" s="49">
        <v>46883.508185288512</v>
      </c>
      <c r="M569" s="48">
        <f t="shared" si="16"/>
        <v>233074.60371302019</v>
      </c>
    </row>
    <row r="570" spans="1:13" s="21" customFormat="1" ht="12" customHeight="1" x14ac:dyDescent="0.2">
      <c r="A570" s="45" t="s">
        <v>73</v>
      </c>
      <c r="B570" s="54" t="s">
        <v>129</v>
      </c>
      <c r="C570" s="46">
        <v>508</v>
      </c>
      <c r="D570" s="47">
        <v>1</v>
      </c>
      <c r="E570" s="47">
        <v>19442.42540032</v>
      </c>
      <c r="F570" s="48">
        <f t="shared" si="17"/>
        <v>233309.10480383999</v>
      </c>
      <c r="G570" s="49">
        <v>20884.887616659449</v>
      </c>
      <c r="H570" s="49">
        <v>3500.0649600568881</v>
      </c>
      <c r="I570" s="47">
        <v>35000.649600568882</v>
      </c>
      <c r="J570" s="50"/>
      <c r="K570" s="50"/>
      <c r="L570" s="49">
        <v>23616.455250143277</v>
      </c>
      <c r="M570" s="48">
        <f t="shared" si="16"/>
        <v>316311.16223126848</v>
      </c>
    </row>
    <row r="571" spans="1:13" s="21" customFormat="1" ht="12" customHeight="1" x14ac:dyDescent="0.2">
      <c r="A571" s="45" t="s">
        <v>33</v>
      </c>
      <c r="B571" s="54" t="s">
        <v>129</v>
      </c>
      <c r="C571" s="46">
        <v>508</v>
      </c>
      <c r="D571" s="47">
        <v>1</v>
      </c>
      <c r="E571" s="47">
        <v>11539.566172160001</v>
      </c>
      <c r="F571" s="48">
        <f t="shared" si="17"/>
        <v>138474.79406592</v>
      </c>
      <c r="G571" s="49">
        <v>18059.544744284161</v>
      </c>
      <c r="H571" s="49">
        <v>2459.0883366400003</v>
      </c>
      <c r="I571" s="47">
        <v>24590.883366400001</v>
      </c>
      <c r="J571" s="50"/>
      <c r="K571" s="50"/>
      <c r="L571" s="49">
        <v>46530.882023570128</v>
      </c>
      <c r="M571" s="48">
        <f t="shared" si="16"/>
        <v>230115.19253681428</v>
      </c>
    </row>
    <row r="572" spans="1:13" s="21" customFormat="1" ht="12" customHeight="1" x14ac:dyDescent="0.2">
      <c r="A572" s="45" t="s">
        <v>28</v>
      </c>
      <c r="B572" s="54" t="s">
        <v>130</v>
      </c>
      <c r="C572" s="46">
        <v>508</v>
      </c>
      <c r="D572" s="47">
        <v>1</v>
      </c>
      <c r="E572" s="47">
        <v>5847.3017907200001</v>
      </c>
      <c r="F572" s="48">
        <f t="shared" si="17"/>
        <v>70167.621488639998</v>
      </c>
      <c r="G572" s="49">
        <v>8409.2817395957754</v>
      </c>
      <c r="H572" s="49">
        <v>1409.298096128</v>
      </c>
      <c r="I572" s="47">
        <v>14092.98096128</v>
      </c>
      <c r="J572" s="50"/>
      <c r="K572" s="50"/>
      <c r="L572" s="49">
        <v>35402.72351217697</v>
      </c>
      <c r="M572" s="48">
        <f t="shared" si="16"/>
        <v>129481.90579782074</v>
      </c>
    </row>
    <row r="573" spans="1:13" s="21" customFormat="1" ht="12" customHeight="1" x14ac:dyDescent="0.2">
      <c r="A573" s="45" t="s">
        <v>28</v>
      </c>
      <c r="B573" s="54" t="s">
        <v>130</v>
      </c>
      <c r="C573" s="46">
        <v>508</v>
      </c>
      <c r="D573" s="47">
        <v>1</v>
      </c>
      <c r="E573" s="47">
        <v>7042.6610176000004</v>
      </c>
      <c r="F573" s="48">
        <f t="shared" si="17"/>
        <v>84511.932211200008</v>
      </c>
      <c r="G573" s="49">
        <v>0</v>
      </c>
      <c r="H573" s="49">
        <v>1520.4435029333333</v>
      </c>
      <c r="I573" s="47">
        <v>15204.435029333334</v>
      </c>
      <c r="J573" s="50"/>
      <c r="K573" s="50"/>
      <c r="L573" s="49">
        <v>36759.321347197219</v>
      </c>
      <c r="M573" s="48">
        <f t="shared" si="16"/>
        <v>137996.13209066392</v>
      </c>
    </row>
    <row r="574" spans="1:13" s="21" customFormat="1" ht="12" customHeight="1" x14ac:dyDescent="0.2">
      <c r="A574" s="45" t="s">
        <v>28</v>
      </c>
      <c r="B574" s="54" t="s">
        <v>130</v>
      </c>
      <c r="C574" s="46">
        <v>508</v>
      </c>
      <c r="D574" s="47">
        <v>1</v>
      </c>
      <c r="E574" s="47">
        <v>9859.0487756799994</v>
      </c>
      <c r="F574" s="48">
        <f t="shared" si="17"/>
        <v>118308.58530815999</v>
      </c>
      <c r="G574" s="49">
        <v>12664.942941241345</v>
      </c>
      <c r="H574" s="49">
        <v>2122.4975601208889</v>
      </c>
      <c r="I574" s="47">
        <v>21224.975601208887</v>
      </c>
      <c r="J574" s="50"/>
      <c r="K574" s="50"/>
      <c r="L574" s="49">
        <v>43200.178859173364</v>
      </c>
      <c r="M574" s="48">
        <f t="shared" si="16"/>
        <v>197521.18026990449</v>
      </c>
    </row>
    <row r="575" spans="1:13" s="21" customFormat="1" ht="12" customHeight="1" x14ac:dyDescent="0.2">
      <c r="A575" s="45" t="s">
        <v>28</v>
      </c>
      <c r="B575" s="54" t="s">
        <v>130</v>
      </c>
      <c r="C575" s="46">
        <v>508</v>
      </c>
      <c r="D575" s="47">
        <v>1</v>
      </c>
      <c r="E575" s="47">
        <v>10856.251095039999</v>
      </c>
      <c r="F575" s="48">
        <f t="shared" si="17"/>
        <v>130275.01314047999</v>
      </c>
      <c r="G575" s="49">
        <v>13722.775161618432</v>
      </c>
      <c r="H575" s="49">
        <v>2299.7779724515558</v>
      </c>
      <c r="I575" s="47">
        <v>22997.77972451556</v>
      </c>
      <c r="J575" s="50"/>
      <c r="K575" s="50"/>
      <c r="L575" s="49">
        <v>45151.203290381665</v>
      </c>
      <c r="M575" s="48">
        <f t="shared" si="16"/>
        <v>214446.54928944723</v>
      </c>
    </row>
    <row r="576" spans="1:13" s="21" customFormat="1" ht="12" customHeight="1" x14ac:dyDescent="0.2">
      <c r="A576" s="45" t="s">
        <v>29</v>
      </c>
      <c r="B576" s="54" t="s">
        <v>130</v>
      </c>
      <c r="C576" s="46">
        <v>508</v>
      </c>
      <c r="D576" s="47">
        <v>1</v>
      </c>
      <c r="E576" s="47">
        <v>9213.9531161600007</v>
      </c>
      <c r="F576" s="48">
        <f t="shared" si="17"/>
        <v>110567.43739392</v>
      </c>
      <c r="G576" s="49">
        <v>14975.781832028159</v>
      </c>
      <c r="H576" s="49">
        <v>2039.1859793066665</v>
      </c>
      <c r="I576" s="47">
        <v>20391.859793066662</v>
      </c>
      <c r="J576" s="50"/>
      <c r="K576" s="50"/>
      <c r="L576" s="49">
        <v>42101.215039736599</v>
      </c>
      <c r="M576" s="48">
        <f t="shared" si="16"/>
        <v>190075.48003805807</v>
      </c>
    </row>
    <row r="577" spans="1:13" s="21" customFormat="1" ht="12" customHeight="1" x14ac:dyDescent="0.2">
      <c r="A577" s="45" t="s">
        <v>29</v>
      </c>
      <c r="B577" s="54" t="s">
        <v>130</v>
      </c>
      <c r="C577" s="46">
        <v>508</v>
      </c>
      <c r="D577" s="47">
        <v>1</v>
      </c>
      <c r="E577" s="47">
        <v>10317.455083520001</v>
      </c>
      <c r="F577" s="48">
        <f t="shared" si="17"/>
        <v>123809.46100224002</v>
      </c>
      <c r="G577" s="49">
        <v>9863.4152644485112</v>
      </c>
      <c r="H577" s="49">
        <v>2169.5546396159998</v>
      </c>
      <c r="I577" s="47">
        <v>21695.546396159996</v>
      </c>
      <c r="J577" s="50"/>
      <c r="K577" s="50"/>
      <c r="L577" s="49">
        <v>44023.42755655924</v>
      </c>
      <c r="M577" s="48">
        <f t="shared" si="16"/>
        <v>201561.40485902375</v>
      </c>
    </row>
    <row r="578" spans="1:13" s="21" customFormat="1" ht="12" customHeight="1" x14ac:dyDescent="0.2">
      <c r="A578" s="45" t="s">
        <v>29</v>
      </c>
      <c r="B578" s="54" t="s">
        <v>130</v>
      </c>
      <c r="C578" s="46">
        <v>508</v>
      </c>
      <c r="D578" s="47">
        <v>1</v>
      </c>
      <c r="E578" s="47">
        <v>11206.68949504</v>
      </c>
      <c r="F578" s="48">
        <f t="shared" si="17"/>
        <v>134480.27394047999</v>
      </c>
      <c r="G578" s="49">
        <v>10570.890162253823</v>
      </c>
      <c r="H578" s="49">
        <v>2325.1706616320002</v>
      </c>
      <c r="I578" s="47">
        <v>23251.70661632</v>
      </c>
      <c r="J578" s="50"/>
      <c r="K578" s="50"/>
      <c r="L578" s="49">
        <v>45371.112104344837</v>
      </c>
      <c r="M578" s="48">
        <f t="shared" si="16"/>
        <v>215999.15348503063</v>
      </c>
    </row>
    <row r="579" spans="1:13" s="21" customFormat="1" ht="12" customHeight="1" x14ac:dyDescent="0.2">
      <c r="A579" s="45" t="s">
        <v>131</v>
      </c>
      <c r="B579" s="54" t="s">
        <v>130</v>
      </c>
      <c r="C579" s="46">
        <v>508</v>
      </c>
      <c r="D579" s="47">
        <v>1</v>
      </c>
      <c r="E579" s="47">
        <v>7186.43207979008</v>
      </c>
      <c r="F579" s="48">
        <f t="shared" si="17"/>
        <v>86237.18495748096</v>
      </c>
      <c r="G579" s="49">
        <v>0</v>
      </c>
      <c r="H579" s="49">
        <v>1482.0053466316801</v>
      </c>
      <c r="I579" s="47">
        <v>14820.053466316802</v>
      </c>
      <c r="J579" s="50"/>
      <c r="K579" s="50"/>
      <c r="L579" s="49">
        <v>32237.658627918212</v>
      </c>
      <c r="M579" s="48">
        <f t="shared" si="16"/>
        <v>134776.90239834765</v>
      </c>
    </row>
    <row r="580" spans="1:13" s="21" customFormat="1" ht="12" customHeight="1" x14ac:dyDescent="0.2">
      <c r="A580" s="45" t="s">
        <v>131</v>
      </c>
      <c r="B580" s="54" t="s">
        <v>130</v>
      </c>
      <c r="C580" s="46">
        <v>508</v>
      </c>
      <c r="D580" s="47">
        <v>1</v>
      </c>
      <c r="E580" s="47">
        <v>7870.8136000000004</v>
      </c>
      <c r="F580" s="48">
        <f t="shared" si="17"/>
        <v>94449.763200000001</v>
      </c>
      <c r="G580" s="49">
        <v>0</v>
      </c>
      <c r="H580" s="49">
        <v>1623.8022666666668</v>
      </c>
      <c r="I580" s="47">
        <v>16238.022666666669</v>
      </c>
      <c r="J580" s="50"/>
      <c r="K580" s="50"/>
      <c r="L580" s="49">
        <v>35697.141085079289</v>
      </c>
      <c r="M580" s="48">
        <f t="shared" si="16"/>
        <v>148008.72921841263</v>
      </c>
    </row>
    <row r="581" spans="1:13" s="21" customFormat="1" ht="12" customHeight="1" x14ac:dyDescent="0.2">
      <c r="A581" s="45" t="s">
        <v>131</v>
      </c>
      <c r="B581" s="54" t="s">
        <v>130</v>
      </c>
      <c r="C581" s="46">
        <v>508</v>
      </c>
      <c r="D581" s="47">
        <v>1</v>
      </c>
      <c r="E581" s="47">
        <v>7984.7475967999999</v>
      </c>
      <c r="F581" s="48">
        <f t="shared" si="17"/>
        <v>95816.971161599999</v>
      </c>
      <c r="G581" s="49">
        <v>10279.520730685439</v>
      </c>
      <c r="H581" s="49">
        <v>1722.7284616533334</v>
      </c>
      <c r="I581" s="47">
        <v>17227.284616533332</v>
      </c>
      <c r="J581" s="50"/>
      <c r="K581" s="50"/>
      <c r="L581" s="49">
        <v>34516.782807505326</v>
      </c>
      <c r="M581" s="48">
        <f t="shared" si="16"/>
        <v>159563.28777797741</v>
      </c>
    </row>
    <row r="582" spans="1:13" s="21" customFormat="1" ht="12" customHeight="1" x14ac:dyDescent="0.2">
      <c r="A582" s="45" t="s">
        <v>131</v>
      </c>
      <c r="B582" s="54" t="s">
        <v>130</v>
      </c>
      <c r="C582" s="46">
        <v>508</v>
      </c>
      <c r="D582" s="47">
        <v>1</v>
      </c>
      <c r="E582" s="47">
        <v>8079.7709158400003</v>
      </c>
      <c r="F582" s="48">
        <f t="shared" si="17"/>
        <v>96957.250990080007</v>
      </c>
      <c r="G582" s="49">
        <v>12975.401834403841</v>
      </c>
      <c r="H582" s="49">
        <v>1766.8030820266667</v>
      </c>
      <c r="I582" s="47">
        <v>17668.030820266667</v>
      </c>
      <c r="J582" s="50"/>
      <c r="K582" s="50"/>
      <c r="L582" s="49">
        <v>34897.166338411356</v>
      </c>
      <c r="M582" s="48">
        <f t="shared" si="16"/>
        <v>164264.65306518853</v>
      </c>
    </row>
    <row r="583" spans="1:13" s="21" customFormat="1" ht="12" customHeight="1" x14ac:dyDescent="0.2">
      <c r="A583" s="45" t="s">
        <v>131</v>
      </c>
      <c r="B583" s="54" t="s">
        <v>130</v>
      </c>
      <c r="C583" s="46">
        <v>508</v>
      </c>
      <c r="D583" s="47">
        <v>1</v>
      </c>
      <c r="E583" s="47">
        <v>8224.7053158399995</v>
      </c>
      <c r="F583" s="48">
        <f t="shared" si="17"/>
        <v>98696.463790079986</v>
      </c>
      <c r="G583" s="49">
        <v>13167.584848803839</v>
      </c>
      <c r="H583" s="49">
        <v>1792.9717931377777</v>
      </c>
      <c r="I583" s="47">
        <v>17929.717931377778</v>
      </c>
      <c r="J583" s="50"/>
      <c r="K583" s="50"/>
      <c r="L583" s="49">
        <v>35189.436258737464</v>
      </c>
      <c r="M583" s="48">
        <f t="shared" si="16"/>
        <v>166776.17462213687</v>
      </c>
    </row>
    <row r="584" spans="1:13" s="21" customFormat="1" ht="12" customHeight="1" x14ac:dyDescent="0.2">
      <c r="A584" s="45" t="s">
        <v>131</v>
      </c>
      <c r="B584" s="54" t="s">
        <v>130</v>
      </c>
      <c r="C584" s="46">
        <v>508</v>
      </c>
      <c r="D584" s="47">
        <v>1</v>
      </c>
      <c r="E584" s="47">
        <v>8280.9485158400003</v>
      </c>
      <c r="F584" s="48">
        <f t="shared" si="17"/>
        <v>99371.38219008001</v>
      </c>
      <c r="G584" s="49">
        <v>0</v>
      </c>
      <c r="H584" s="49">
        <v>1664.4247526400002</v>
      </c>
      <c r="I584" s="47">
        <v>16644.247526400002</v>
      </c>
      <c r="J584" s="50"/>
      <c r="K584" s="50"/>
      <c r="L584" s="49">
        <v>34189.697785439894</v>
      </c>
      <c r="M584" s="48">
        <f t="shared" si="16"/>
        <v>151869.75225455992</v>
      </c>
    </row>
    <row r="585" spans="1:13" s="21" customFormat="1" ht="12" customHeight="1" x14ac:dyDescent="0.2">
      <c r="A585" s="45" t="s">
        <v>131</v>
      </c>
      <c r="B585" s="54" t="s">
        <v>130</v>
      </c>
      <c r="C585" s="46">
        <v>508</v>
      </c>
      <c r="D585" s="47">
        <v>1</v>
      </c>
      <c r="E585" s="47">
        <v>8776.3213158399994</v>
      </c>
      <c r="F585" s="48">
        <f t="shared" si="17"/>
        <v>105315.85579007999</v>
      </c>
      <c r="G585" s="49">
        <v>8339.4165988823042</v>
      </c>
      <c r="H585" s="49">
        <v>1834.3362302720002</v>
      </c>
      <c r="I585" s="47">
        <v>18343.362302720001</v>
      </c>
      <c r="J585" s="50"/>
      <c r="K585" s="50"/>
      <c r="L585" s="49">
        <v>35722.148487343227</v>
      </c>
      <c r="M585" s="48">
        <f t="shared" si="16"/>
        <v>169555.11940929753</v>
      </c>
    </row>
    <row r="586" spans="1:13" s="21" customFormat="1" ht="12" customHeight="1" x14ac:dyDescent="0.2">
      <c r="A586" s="45" t="s">
        <v>131</v>
      </c>
      <c r="B586" s="54" t="s">
        <v>130</v>
      </c>
      <c r="C586" s="46">
        <v>508</v>
      </c>
      <c r="D586" s="47">
        <v>3</v>
      </c>
      <c r="E586" s="47">
        <v>8920.4328345600006</v>
      </c>
      <c r="F586" s="48">
        <f t="shared" si="17"/>
        <v>321135.58204415999</v>
      </c>
      <c r="G586" s="49">
        <v>42270.35861587969</v>
      </c>
      <c r="H586" s="49">
        <v>5755.7677853866662</v>
      </c>
      <c r="I586" s="47">
        <v>57557.677853866669</v>
      </c>
      <c r="J586" s="50"/>
      <c r="K586" s="50"/>
      <c r="L586" s="49">
        <v>109400.64516357769</v>
      </c>
      <c r="M586" s="48">
        <f t="shared" si="16"/>
        <v>536120.03146287065</v>
      </c>
    </row>
    <row r="587" spans="1:13" s="21" customFormat="1" ht="12" customHeight="1" x14ac:dyDescent="0.2">
      <c r="A587" s="45" t="s">
        <v>131</v>
      </c>
      <c r="B587" s="54" t="s">
        <v>130</v>
      </c>
      <c r="C587" s="46">
        <v>508</v>
      </c>
      <c r="D587" s="47">
        <v>1</v>
      </c>
      <c r="E587" s="47">
        <v>9265.2598937599996</v>
      </c>
      <c r="F587" s="48">
        <f t="shared" si="17"/>
        <v>111183.11872512</v>
      </c>
      <c r="G587" s="49">
        <v>14547.36021912576</v>
      </c>
      <c r="H587" s="49">
        <v>1980.8497030400003</v>
      </c>
      <c r="I587" s="47">
        <v>19808.497030400002</v>
      </c>
      <c r="J587" s="50"/>
      <c r="K587" s="50"/>
      <c r="L587" s="49">
        <v>37137.119777312546</v>
      </c>
      <c r="M587" s="48">
        <f t="shared" ref="M587:M650" si="18">F587+G587+H587+I587+J587+K587+L587</f>
        <v>184656.94545499829</v>
      </c>
    </row>
    <row r="588" spans="1:13" s="21" customFormat="1" ht="12" customHeight="1" x14ac:dyDescent="0.2">
      <c r="A588" s="45" t="s">
        <v>131</v>
      </c>
      <c r="B588" s="54" t="s">
        <v>130</v>
      </c>
      <c r="C588" s="46">
        <v>508</v>
      </c>
      <c r="D588" s="47">
        <v>1</v>
      </c>
      <c r="E588" s="47">
        <v>9317.1213158400005</v>
      </c>
      <c r="F588" s="48">
        <f t="shared" ref="F588:F651" si="19">(D588*E588)*12</f>
        <v>111805.45579008001</v>
      </c>
      <c r="G588" s="49">
        <v>5846.4513859215349</v>
      </c>
      <c r="H588" s="49">
        <v>1898.3575599502219</v>
      </c>
      <c r="I588" s="47">
        <v>18983.575599502219</v>
      </c>
      <c r="J588" s="50"/>
      <c r="K588" s="50"/>
      <c r="L588" s="49">
        <v>36462.011078802017</v>
      </c>
      <c r="M588" s="48">
        <f t="shared" si="18"/>
        <v>174995.851414256</v>
      </c>
    </row>
    <row r="589" spans="1:13" s="21" customFormat="1" ht="12" customHeight="1" x14ac:dyDescent="0.2">
      <c r="A589" s="45" t="s">
        <v>131</v>
      </c>
      <c r="B589" s="54" t="s">
        <v>130</v>
      </c>
      <c r="C589" s="46">
        <v>508</v>
      </c>
      <c r="D589" s="47">
        <v>1</v>
      </c>
      <c r="E589" s="47">
        <v>9533.4413158400002</v>
      </c>
      <c r="F589" s="48">
        <f t="shared" si="19"/>
        <v>114401.29579008001</v>
      </c>
      <c r="G589" s="49">
        <v>11922.375027843071</v>
      </c>
      <c r="H589" s="49">
        <v>1998.0517894826667</v>
      </c>
      <c r="I589" s="47">
        <v>19980.517894826666</v>
      </c>
      <c r="J589" s="50"/>
      <c r="K589" s="50"/>
      <c r="L589" s="49">
        <v>37394.669354098434</v>
      </c>
      <c r="M589" s="48">
        <f t="shared" si="18"/>
        <v>185696.90985633084</v>
      </c>
    </row>
    <row r="590" spans="1:13" s="21" customFormat="1" ht="12" customHeight="1" x14ac:dyDescent="0.2">
      <c r="A590" s="45" t="s">
        <v>131</v>
      </c>
      <c r="B590" s="54" t="s">
        <v>130</v>
      </c>
      <c r="C590" s="46">
        <v>508</v>
      </c>
      <c r="D590" s="47">
        <v>1</v>
      </c>
      <c r="E590" s="47">
        <v>9621.3096345600006</v>
      </c>
      <c r="F590" s="48">
        <f t="shared" si="19"/>
        <v>115455.71561472001</v>
      </c>
      <c r="G590" s="49">
        <v>0</v>
      </c>
      <c r="H590" s="49">
        <v>1887.8182724266665</v>
      </c>
      <c r="I590" s="47">
        <v>18878.182724266666</v>
      </c>
      <c r="J590" s="50"/>
      <c r="K590" s="50"/>
      <c r="L590" s="49">
        <v>36500.298246513987</v>
      </c>
      <c r="M590" s="48">
        <f t="shared" si="18"/>
        <v>172722.01485792734</v>
      </c>
    </row>
    <row r="591" spans="1:13" s="21" customFormat="1" ht="12" customHeight="1" x14ac:dyDescent="0.2">
      <c r="A591" s="45" t="s">
        <v>131</v>
      </c>
      <c r="B591" s="54" t="s">
        <v>130</v>
      </c>
      <c r="C591" s="46">
        <v>508</v>
      </c>
      <c r="D591" s="47">
        <v>1</v>
      </c>
      <c r="E591" s="47">
        <v>10001.858048</v>
      </c>
      <c r="F591" s="48">
        <f t="shared" si="19"/>
        <v>120022.29657599999</v>
      </c>
      <c r="G591" s="49">
        <v>21733.725120307201</v>
      </c>
      <c r="H591" s="49">
        <v>2178.8880255999998</v>
      </c>
      <c r="I591" s="47">
        <v>21788.880256</v>
      </c>
      <c r="J591" s="50"/>
      <c r="K591" s="50"/>
      <c r="L591" s="49">
        <v>39373.109825483916</v>
      </c>
      <c r="M591" s="48">
        <f t="shared" si="18"/>
        <v>205096.89980339113</v>
      </c>
    </row>
    <row r="592" spans="1:13" s="21" customFormat="1" ht="12" customHeight="1" x14ac:dyDescent="0.2">
      <c r="A592" s="45" t="s">
        <v>131</v>
      </c>
      <c r="B592" s="54" t="s">
        <v>130</v>
      </c>
      <c r="C592" s="46">
        <v>508</v>
      </c>
      <c r="D592" s="47">
        <v>1</v>
      </c>
      <c r="E592" s="47">
        <v>10004.016921599999</v>
      </c>
      <c r="F592" s="48">
        <f t="shared" si="19"/>
        <v>120048.20305919999</v>
      </c>
      <c r="G592" s="49">
        <v>21737.73285325824</v>
      </c>
      <c r="H592" s="49">
        <v>2179.2898159644442</v>
      </c>
      <c r="I592" s="47">
        <v>21792.898159644443</v>
      </c>
      <c r="J592" s="50"/>
      <c r="K592" s="50"/>
      <c r="L592" s="49">
        <v>39379.286318716549</v>
      </c>
      <c r="M592" s="48">
        <f t="shared" si="18"/>
        <v>205137.41020678368</v>
      </c>
    </row>
    <row r="593" spans="1:13" s="21" customFormat="1" ht="12" customHeight="1" x14ac:dyDescent="0.2">
      <c r="A593" s="45" t="s">
        <v>131</v>
      </c>
      <c r="B593" s="54" t="s">
        <v>130</v>
      </c>
      <c r="C593" s="46">
        <v>508</v>
      </c>
      <c r="D593" s="47">
        <v>1</v>
      </c>
      <c r="E593" s="47">
        <v>10174.957312</v>
      </c>
      <c r="F593" s="48">
        <f t="shared" si="19"/>
        <v>122099.48774400001</v>
      </c>
      <c r="G593" s="49">
        <v>22055.066593996802</v>
      </c>
      <c r="H593" s="49">
        <v>2211.103721955556</v>
      </c>
      <c r="I593" s="47">
        <v>22111.037219555557</v>
      </c>
      <c r="J593" s="50"/>
      <c r="K593" s="50"/>
      <c r="L593" s="49">
        <v>39890.455905326147</v>
      </c>
      <c r="M593" s="48">
        <f t="shared" si="18"/>
        <v>208367.15118483407</v>
      </c>
    </row>
    <row r="594" spans="1:13" s="21" customFormat="1" ht="12" customHeight="1" x14ac:dyDescent="0.2">
      <c r="A594" s="45" t="s">
        <v>131</v>
      </c>
      <c r="B594" s="54" t="s">
        <v>130</v>
      </c>
      <c r="C594" s="46">
        <v>508</v>
      </c>
      <c r="D594" s="47">
        <v>1</v>
      </c>
      <c r="E594" s="47">
        <v>10177.420764160001</v>
      </c>
      <c r="F594" s="48">
        <f t="shared" si="19"/>
        <v>122129.04916992001</v>
      </c>
      <c r="G594" s="49">
        <v>0</v>
      </c>
      <c r="H594" s="49">
        <v>1980.5034606933336</v>
      </c>
      <c r="I594" s="47">
        <v>19805.034606933335</v>
      </c>
      <c r="J594" s="50"/>
      <c r="K594" s="50"/>
      <c r="L594" s="49">
        <v>37893.383850711689</v>
      </c>
      <c r="M594" s="48">
        <f t="shared" si="18"/>
        <v>181807.97108825837</v>
      </c>
    </row>
    <row r="595" spans="1:13" s="21" customFormat="1" ht="12" customHeight="1" x14ac:dyDescent="0.2">
      <c r="A595" s="45" t="s">
        <v>131</v>
      </c>
      <c r="B595" s="54" t="s">
        <v>130</v>
      </c>
      <c r="C595" s="46">
        <v>508</v>
      </c>
      <c r="D595" s="47">
        <v>2</v>
      </c>
      <c r="E595" s="47">
        <v>10793.00258816</v>
      </c>
      <c r="F595" s="48">
        <f t="shared" si="19"/>
        <v>259032.06211583997</v>
      </c>
      <c r="G595" s="49">
        <v>16573.14703190016</v>
      </c>
      <c r="H595" s="49">
        <v>4339.7925653333332</v>
      </c>
      <c r="I595" s="47">
        <v>43397.925653333339</v>
      </c>
      <c r="J595" s="50"/>
      <c r="K595" s="50"/>
      <c r="L595" s="49">
        <v>79067.172589407564</v>
      </c>
      <c r="M595" s="48">
        <f t="shared" si="18"/>
        <v>402410.09995581431</v>
      </c>
    </row>
    <row r="596" spans="1:13" s="21" customFormat="1" ht="12" customHeight="1" x14ac:dyDescent="0.2">
      <c r="A596" s="45" t="s">
        <v>131</v>
      </c>
      <c r="B596" s="54" t="s">
        <v>130</v>
      </c>
      <c r="C596" s="46">
        <v>508</v>
      </c>
      <c r="D596" s="47">
        <v>1</v>
      </c>
      <c r="E596" s="47">
        <v>12108.640061440001</v>
      </c>
      <c r="F596" s="48">
        <f t="shared" si="19"/>
        <v>145303.68073728</v>
      </c>
      <c r="G596" s="49">
        <v>14654.145857175554</v>
      </c>
      <c r="H596" s="49">
        <v>2455.8648998115559</v>
      </c>
      <c r="I596" s="47">
        <v>24558.648998115557</v>
      </c>
      <c r="J596" s="50"/>
      <c r="K596" s="50"/>
      <c r="L596" s="49">
        <v>42010.166029136017</v>
      </c>
      <c r="M596" s="48">
        <f t="shared" si="18"/>
        <v>228982.50652151869</v>
      </c>
    </row>
    <row r="597" spans="1:13" s="21" customFormat="1" ht="12" customHeight="1" x14ac:dyDescent="0.2">
      <c r="A597" s="45" t="s">
        <v>68</v>
      </c>
      <c r="B597" s="54" t="s">
        <v>130</v>
      </c>
      <c r="C597" s="46">
        <v>508</v>
      </c>
      <c r="D597" s="47">
        <v>2</v>
      </c>
      <c r="E597" s="47">
        <v>13228.66368512</v>
      </c>
      <c r="F597" s="48">
        <f t="shared" si="19"/>
        <v>317487.92844287999</v>
      </c>
      <c r="G597" s="49">
        <v>10719.99689188147</v>
      </c>
      <c r="H597" s="49">
        <v>4603.6520924159995</v>
      </c>
      <c r="I597" s="47">
        <v>46036.520924159995</v>
      </c>
      <c r="J597" s="50"/>
      <c r="K597" s="50"/>
      <c r="L597" s="49">
        <v>46308.440528992141</v>
      </c>
      <c r="M597" s="48">
        <f t="shared" si="18"/>
        <v>425156.53888032964</v>
      </c>
    </row>
    <row r="598" spans="1:13" s="21" customFormat="1" ht="12" customHeight="1" x14ac:dyDescent="0.2">
      <c r="A598" s="45" t="s">
        <v>68</v>
      </c>
      <c r="B598" s="54" t="s">
        <v>130</v>
      </c>
      <c r="C598" s="46">
        <v>508</v>
      </c>
      <c r="D598" s="47">
        <v>1</v>
      </c>
      <c r="E598" s="47">
        <v>13593.382666240001</v>
      </c>
      <c r="F598" s="48">
        <f t="shared" si="19"/>
        <v>163120.59199488</v>
      </c>
      <c r="G598" s="49">
        <v>0</v>
      </c>
      <c r="H598" s="49">
        <v>2306.470444373334</v>
      </c>
      <c r="I598" s="47">
        <v>23064.704443733339</v>
      </c>
      <c r="J598" s="50"/>
      <c r="K598" s="50"/>
      <c r="L598" s="49">
        <v>23194.442238815271</v>
      </c>
      <c r="M598" s="48">
        <f t="shared" si="18"/>
        <v>211686.20912180192</v>
      </c>
    </row>
    <row r="599" spans="1:13" s="21" customFormat="1" ht="12" customHeight="1" x14ac:dyDescent="0.2">
      <c r="A599" s="45" t="s">
        <v>73</v>
      </c>
      <c r="B599" s="54" t="s">
        <v>130</v>
      </c>
      <c r="C599" s="46">
        <v>508</v>
      </c>
      <c r="D599" s="47">
        <v>1</v>
      </c>
      <c r="E599" s="47">
        <v>23309.349606399999</v>
      </c>
      <c r="F599" s="48">
        <f t="shared" si="19"/>
        <v>279712.19527679996</v>
      </c>
      <c r="G599" s="49">
        <v>0</v>
      </c>
      <c r="H599" s="49">
        <v>3925.798267733333</v>
      </c>
      <c r="I599" s="47">
        <v>39257.982677333333</v>
      </c>
      <c r="J599" s="50"/>
      <c r="K599" s="50"/>
      <c r="L599" s="49">
        <v>26850.557179192325</v>
      </c>
      <c r="M599" s="48">
        <f t="shared" si="18"/>
        <v>349746.53340105893</v>
      </c>
    </row>
    <row r="600" spans="1:13" s="21" customFormat="1" ht="12" customHeight="1" x14ac:dyDescent="0.2">
      <c r="A600" s="45" t="s">
        <v>132</v>
      </c>
      <c r="B600" s="54" t="s">
        <v>130</v>
      </c>
      <c r="C600" s="46">
        <v>508</v>
      </c>
      <c r="D600" s="47">
        <v>4</v>
      </c>
      <c r="E600" s="47">
        <v>7153.9213158399998</v>
      </c>
      <c r="F600" s="48">
        <f t="shared" si="19"/>
        <v>343388.22316031996</v>
      </c>
      <c r="G600" s="49">
        <v>23545.095969607675</v>
      </c>
      <c r="H600" s="49">
        <v>6163.3653582222223</v>
      </c>
      <c r="I600" s="47">
        <v>61633.653582222221</v>
      </c>
      <c r="J600" s="50"/>
      <c r="K600" s="50"/>
      <c r="L600" s="49">
        <v>131278.16066509375</v>
      </c>
      <c r="M600" s="48">
        <f t="shared" si="18"/>
        <v>566008.49873546581</v>
      </c>
    </row>
    <row r="601" spans="1:13" s="21" customFormat="1" ht="12" customHeight="1" x14ac:dyDescent="0.2">
      <c r="A601" s="45" t="s">
        <v>132</v>
      </c>
      <c r="B601" s="54" t="s">
        <v>130</v>
      </c>
      <c r="C601" s="46">
        <v>508</v>
      </c>
      <c r="D601" s="47">
        <v>2</v>
      </c>
      <c r="E601" s="47">
        <v>7186.5865011200003</v>
      </c>
      <c r="F601" s="48">
        <f t="shared" si="19"/>
        <v>172478.07602688001</v>
      </c>
      <c r="G601" s="49">
        <v>23582.078600970246</v>
      </c>
      <c r="H601" s="49">
        <v>3211.067347626667</v>
      </c>
      <c r="I601" s="47">
        <v>32110.673476266667</v>
      </c>
      <c r="J601" s="50"/>
      <c r="K601" s="50"/>
      <c r="L601" s="49">
        <v>66388.310571094626</v>
      </c>
      <c r="M601" s="48">
        <f t="shared" si="18"/>
        <v>297770.20602283825</v>
      </c>
    </row>
    <row r="602" spans="1:13" s="21" customFormat="1" ht="12" customHeight="1" x14ac:dyDescent="0.2">
      <c r="A602" s="45" t="s">
        <v>132</v>
      </c>
      <c r="B602" s="54" t="s">
        <v>130</v>
      </c>
      <c r="C602" s="46">
        <v>508</v>
      </c>
      <c r="D602" s="47">
        <v>1</v>
      </c>
      <c r="E602" s="47">
        <v>7454.7635968000004</v>
      </c>
      <c r="F602" s="48">
        <f t="shared" si="19"/>
        <v>89457.163161600009</v>
      </c>
      <c r="G602" s="49">
        <v>12146.642129356798</v>
      </c>
      <c r="H602" s="49">
        <v>1653.954538311111</v>
      </c>
      <c r="I602" s="47">
        <v>16539.545383111108</v>
      </c>
      <c r="J602" s="50"/>
      <c r="K602" s="50"/>
      <c r="L602" s="49">
        <v>33843.887541141026</v>
      </c>
      <c r="M602" s="48">
        <f t="shared" si="18"/>
        <v>153641.19275352004</v>
      </c>
    </row>
    <row r="603" spans="1:13" s="21" customFormat="1" ht="12" customHeight="1" x14ac:dyDescent="0.2">
      <c r="A603" s="45" t="s">
        <v>132</v>
      </c>
      <c r="B603" s="54" t="s">
        <v>130</v>
      </c>
      <c r="C603" s="46">
        <v>508</v>
      </c>
      <c r="D603" s="47">
        <v>2</v>
      </c>
      <c r="E603" s="47">
        <v>7770.4333158400004</v>
      </c>
      <c r="F603" s="48">
        <f t="shared" si="19"/>
        <v>186490.39958016001</v>
      </c>
      <c r="G603" s="49">
        <v>27643.484388968453</v>
      </c>
      <c r="H603" s="49">
        <v>3448.2232343751111</v>
      </c>
      <c r="I603" s="47">
        <v>34482.232343751115</v>
      </c>
      <c r="J603" s="50"/>
      <c r="K603" s="50"/>
      <c r="L603" s="49">
        <v>68955.524210516596</v>
      </c>
      <c r="M603" s="48">
        <f t="shared" si="18"/>
        <v>321019.86375777132</v>
      </c>
    </row>
    <row r="604" spans="1:13" s="21" customFormat="1" ht="12" customHeight="1" x14ac:dyDescent="0.2">
      <c r="A604" s="45" t="s">
        <v>132</v>
      </c>
      <c r="B604" s="54" t="s">
        <v>130</v>
      </c>
      <c r="C604" s="46">
        <v>508</v>
      </c>
      <c r="D604" s="47">
        <v>1</v>
      </c>
      <c r="E604" s="47">
        <v>8112</v>
      </c>
      <c r="F604" s="48">
        <f t="shared" si="19"/>
        <v>97344</v>
      </c>
      <c r="G604" s="49">
        <v>0</v>
      </c>
      <c r="H604" s="49">
        <v>1698.6666666666667</v>
      </c>
      <c r="I604" s="47">
        <v>16986.666666666668</v>
      </c>
      <c r="J604" s="50"/>
      <c r="K604" s="50"/>
      <c r="L604" s="49">
        <v>38857.09796877193</v>
      </c>
      <c r="M604" s="48">
        <f t="shared" si="18"/>
        <v>154886.43130210528</v>
      </c>
    </row>
    <row r="605" spans="1:13" s="21" customFormat="1" ht="12" customHeight="1" x14ac:dyDescent="0.2">
      <c r="A605" s="45" t="s">
        <v>132</v>
      </c>
      <c r="B605" s="54" t="s">
        <v>130</v>
      </c>
      <c r="C605" s="46">
        <v>508</v>
      </c>
      <c r="D605" s="47">
        <v>1</v>
      </c>
      <c r="E605" s="47">
        <v>8280.9485158400003</v>
      </c>
      <c r="F605" s="48">
        <f t="shared" si="19"/>
        <v>99371.38219008001</v>
      </c>
      <c r="G605" s="49">
        <v>18539.028664805381</v>
      </c>
      <c r="H605" s="49">
        <v>1858.6076404480002</v>
      </c>
      <c r="I605" s="47">
        <v>18586.076404480002</v>
      </c>
      <c r="J605" s="50"/>
      <c r="K605" s="50"/>
      <c r="L605" s="49">
        <v>35759.44118121772</v>
      </c>
      <c r="M605" s="48">
        <f t="shared" si="18"/>
        <v>174114.53608103111</v>
      </c>
    </row>
    <row r="606" spans="1:13" s="21" customFormat="1" ht="12" customHeight="1" x14ac:dyDescent="0.2">
      <c r="A606" s="45" t="s">
        <v>132</v>
      </c>
      <c r="B606" s="54" t="s">
        <v>130</v>
      </c>
      <c r="C606" s="46">
        <v>508</v>
      </c>
      <c r="D606" s="47">
        <v>1</v>
      </c>
      <c r="E606" s="47">
        <v>8396.9384345599992</v>
      </c>
      <c r="F606" s="48">
        <f t="shared" si="19"/>
        <v>100763.26121472</v>
      </c>
      <c r="G606" s="49">
        <v>13395.965964226558</v>
      </c>
      <c r="H606" s="49">
        <v>1824.0694395733331</v>
      </c>
      <c r="I606" s="47">
        <v>18240.694395733331</v>
      </c>
      <c r="J606" s="50"/>
      <c r="K606" s="50"/>
      <c r="L606" s="49">
        <v>35561.525626498034</v>
      </c>
      <c r="M606" s="48">
        <f t="shared" si="18"/>
        <v>169785.51664075127</v>
      </c>
    </row>
    <row r="607" spans="1:13" s="21" customFormat="1" ht="12" customHeight="1" x14ac:dyDescent="0.2">
      <c r="A607" s="45" t="s">
        <v>132</v>
      </c>
      <c r="B607" s="54" t="s">
        <v>130</v>
      </c>
      <c r="C607" s="46">
        <v>508</v>
      </c>
      <c r="D607" s="47">
        <v>1</v>
      </c>
      <c r="E607" s="47">
        <v>8732.2344345599995</v>
      </c>
      <c r="F607" s="48">
        <f t="shared" si="19"/>
        <v>104786.81321471999</v>
      </c>
      <c r="G607" s="49">
        <v>13840.568460226559</v>
      </c>
      <c r="H607" s="49">
        <v>1884.6089951288889</v>
      </c>
      <c r="I607" s="47">
        <v>18846.08995128889</v>
      </c>
      <c r="J607" s="50"/>
      <c r="K607" s="50"/>
      <c r="L607" s="49">
        <v>36129.510711889197</v>
      </c>
      <c r="M607" s="48">
        <f t="shared" si="18"/>
        <v>175487.59133325351</v>
      </c>
    </row>
    <row r="608" spans="1:13" s="21" customFormat="1" ht="12" customHeight="1" x14ac:dyDescent="0.2">
      <c r="A608" s="45" t="s">
        <v>132</v>
      </c>
      <c r="B608" s="54" t="s">
        <v>130</v>
      </c>
      <c r="C608" s="46">
        <v>508</v>
      </c>
      <c r="D608" s="47">
        <v>1</v>
      </c>
      <c r="E608" s="47">
        <v>9000.0680140799996</v>
      </c>
      <c r="F608" s="48">
        <f t="shared" si="19"/>
        <v>108000.81616895999</v>
      </c>
      <c r="G608" s="49">
        <v>0</v>
      </c>
      <c r="H608" s="49">
        <v>1812.0113356800002</v>
      </c>
      <c r="I608" s="47">
        <v>18120.1133568</v>
      </c>
      <c r="J608" s="50"/>
      <c r="K608" s="50"/>
      <c r="L608" s="49">
        <v>37596.743693312535</v>
      </c>
      <c r="M608" s="48">
        <f t="shared" si="18"/>
        <v>165529.68455475254</v>
      </c>
    </row>
    <row r="609" spans="1:13" s="21" customFormat="1" ht="12" customHeight="1" x14ac:dyDescent="0.2">
      <c r="A609" s="45" t="s">
        <v>132</v>
      </c>
      <c r="B609" s="54" t="s">
        <v>130</v>
      </c>
      <c r="C609" s="46">
        <v>508</v>
      </c>
      <c r="D609" s="47">
        <v>1</v>
      </c>
      <c r="E609" s="47">
        <v>9168.7984793600008</v>
      </c>
      <c r="F609" s="48">
        <f t="shared" si="19"/>
        <v>110025.58175232001</v>
      </c>
      <c r="G609" s="49">
        <v>5767.780953452545</v>
      </c>
      <c r="H609" s="49">
        <v>1872.8130714453337</v>
      </c>
      <c r="I609" s="47">
        <v>18728.130714453338</v>
      </c>
      <c r="J609" s="50"/>
      <c r="K609" s="50"/>
      <c r="L609" s="49">
        <v>36184.157711460255</v>
      </c>
      <c r="M609" s="48">
        <f t="shared" si="18"/>
        <v>172578.46420313147</v>
      </c>
    </row>
    <row r="610" spans="1:13" s="21" customFormat="1" ht="12" customHeight="1" x14ac:dyDescent="0.2">
      <c r="A610" s="45" t="s">
        <v>132</v>
      </c>
      <c r="B610" s="54" t="s">
        <v>130</v>
      </c>
      <c r="C610" s="46">
        <v>508</v>
      </c>
      <c r="D610" s="47">
        <v>1</v>
      </c>
      <c r="E610" s="47">
        <v>9207.9636480000008</v>
      </c>
      <c r="F610" s="48">
        <f t="shared" si="19"/>
        <v>110495.56377600001</v>
      </c>
      <c r="G610" s="49">
        <v>0</v>
      </c>
      <c r="H610" s="49">
        <v>1853.5939413333333</v>
      </c>
      <c r="I610" s="47">
        <v>18535.939413333334</v>
      </c>
      <c r="J610" s="50"/>
      <c r="K610" s="50"/>
      <c r="L610" s="49">
        <v>38534.204879220437</v>
      </c>
      <c r="M610" s="48">
        <f t="shared" si="18"/>
        <v>169419.30200988712</v>
      </c>
    </row>
    <row r="611" spans="1:13" s="21" customFormat="1" ht="12" customHeight="1" x14ac:dyDescent="0.2">
      <c r="A611" s="45" t="s">
        <v>132</v>
      </c>
      <c r="B611" s="54" t="s">
        <v>130</v>
      </c>
      <c r="C611" s="46">
        <v>508</v>
      </c>
      <c r="D611" s="47">
        <v>1</v>
      </c>
      <c r="E611" s="47">
        <v>10953.60893952</v>
      </c>
      <c r="F611" s="48">
        <f t="shared" si="19"/>
        <v>131443.30727424001</v>
      </c>
      <c r="G611" s="49">
        <v>16786.111053803521</v>
      </c>
      <c r="H611" s="49">
        <v>2285.6905029688896</v>
      </c>
      <c r="I611" s="47">
        <v>22856.905029688896</v>
      </c>
      <c r="J611" s="50"/>
      <c r="K611" s="50"/>
      <c r="L611" s="49">
        <v>40536.401296671531</v>
      </c>
      <c r="M611" s="48">
        <f t="shared" si="18"/>
        <v>213908.41515737286</v>
      </c>
    </row>
    <row r="612" spans="1:13" s="21" customFormat="1" ht="12" customHeight="1" x14ac:dyDescent="0.2">
      <c r="A612" s="45" t="s">
        <v>32</v>
      </c>
      <c r="B612" s="54" t="s">
        <v>130</v>
      </c>
      <c r="C612" s="46">
        <v>508</v>
      </c>
      <c r="D612" s="47">
        <v>1</v>
      </c>
      <c r="E612" s="47">
        <v>8112.4733081599998</v>
      </c>
      <c r="F612" s="48">
        <f t="shared" si="19"/>
        <v>97349.679697920001</v>
      </c>
      <c r="G612" s="49">
        <v>13515.219606620158</v>
      </c>
      <c r="H612" s="49">
        <v>1840.3076806399997</v>
      </c>
      <c r="I612" s="47">
        <v>18403.076806399997</v>
      </c>
      <c r="J612" s="50"/>
      <c r="K612" s="50"/>
      <c r="L612" s="49">
        <v>39996.339476312234</v>
      </c>
      <c r="M612" s="48">
        <f t="shared" si="18"/>
        <v>171104.6232678924</v>
      </c>
    </row>
    <row r="613" spans="1:13" s="21" customFormat="1" ht="12" customHeight="1" x14ac:dyDescent="0.2">
      <c r="A613" s="45" t="s">
        <v>32</v>
      </c>
      <c r="B613" s="54" t="s">
        <v>130</v>
      </c>
      <c r="C613" s="46">
        <v>508</v>
      </c>
      <c r="D613" s="47">
        <v>1</v>
      </c>
      <c r="E613" s="47">
        <v>8478.8942950399996</v>
      </c>
      <c r="F613" s="48">
        <f t="shared" si="19"/>
        <v>101746.73154047999</v>
      </c>
      <c r="G613" s="49">
        <v>16801.312602267652</v>
      </c>
      <c r="H613" s="49">
        <v>1935.7972874240004</v>
      </c>
      <c r="I613" s="47">
        <v>19357.972874240004</v>
      </c>
      <c r="J613" s="50"/>
      <c r="K613" s="50"/>
      <c r="L613" s="49">
        <v>41028.138205384079</v>
      </c>
      <c r="M613" s="48">
        <f t="shared" si="18"/>
        <v>180869.95250979572</v>
      </c>
    </row>
    <row r="614" spans="1:13" s="21" customFormat="1" ht="12" customHeight="1" x14ac:dyDescent="0.2">
      <c r="A614" s="45" t="s">
        <v>32</v>
      </c>
      <c r="B614" s="54" t="s">
        <v>130</v>
      </c>
      <c r="C614" s="46">
        <v>508</v>
      </c>
      <c r="D614" s="47">
        <v>1</v>
      </c>
      <c r="E614" s="47">
        <v>8736.8515686400006</v>
      </c>
      <c r="F614" s="48">
        <f t="shared" si="19"/>
        <v>104842.21882368001</v>
      </c>
      <c r="G614" s="49">
        <v>20080.403252023294</v>
      </c>
      <c r="H614" s="49">
        <v>2013.1362641635556</v>
      </c>
      <c r="I614" s="47">
        <v>20131.362641635555</v>
      </c>
      <c r="J614" s="50"/>
      <c r="K614" s="50"/>
      <c r="L614" s="49">
        <v>41681.489152912109</v>
      </c>
      <c r="M614" s="48">
        <f t="shared" si="18"/>
        <v>188748.61013441451</v>
      </c>
    </row>
    <row r="615" spans="1:13" s="21" customFormat="1" ht="12" customHeight="1" x14ac:dyDescent="0.2">
      <c r="A615" s="45" t="s">
        <v>33</v>
      </c>
      <c r="B615" s="54" t="s">
        <v>130</v>
      </c>
      <c r="C615" s="46">
        <v>508</v>
      </c>
      <c r="D615" s="47">
        <v>1</v>
      </c>
      <c r="E615" s="47">
        <v>16217.24822016</v>
      </c>
      <c r="F615" s="48">
        <f t="shared" si="19"/>
        <v>194606.97864192</v>
      </c>
      <c r="G615" s="49">
        <v>29114.581367918589</v>
      </c>
      <c r="H615" s="49">
        <v>3354.4955070293331</v>
      </c>
      <c r="I615" s="47">
        <v>33544.955070293334</v>
      </c>
      <c r="J615" s="50"/>
      <c r="K615" s="50"/>
      <c r="L615" s="49">
        <v>54285.394649436261</v>
      </c>
      <c r="M615" s="48">
        <f t="shared" si="18"/>
        <v>314906.40523659752</v>
      </c>
    </row>
    <row r="616" spans="1:13" s="21" customFormat="1" ht="12" customHeight="1" x14ac:dyDescent="0.2">
      <c r="A616" s="45" t="s">
        <v>28</v>
      </c>
      <c r="B616" s="54" t="s">
        <v>133</v>
      </c>
      <c r="C616" s="46">
        <v>508</v>
      </c>
      <c r="D616" s="47">
        <v>1</v>
      </c>
      <c r="E616" s="47">
        <v>8467.5764326400003</v>
      </c>
      <c r="F616" s="48">
        <f t="shared" si="19"/>
        <v>101610.91719168</v>
      </c>
      <c r="G616" s="49">
        <v>8391.6518098083852</v>
      </c>
      <c r="H616" s="49">
        <v>1845.8258757120002</v>
      </c>
      <c r="I616" s="47">
        <v>18458.258757120002</v>
      </c>
      <c r="J616" s="50"/>
      <c r="K616" s="50"/>
      <c r="L616" s="49">
        <v>40288.520846798703</v>
      </c>
      <c r="M616" s="48">
        <f t="shared" si="18"/>
        <v>170595.17448111909</v>
      </c>
    </row>
    <row r="617" spans="1:13" s="21" customFormat="1" ht="12" customHeight="1" x14ac:dyDescent="0.2">
      <c r="A617" s="45" t="s">
        <v>68</v>
      </c>
      <c r="B617" s="54" t="s">
        <v>133</v>
      </c>
      <c r="C617" s="46">
        <v>508</v>
      </c>
      <c r="D617" s="47">
        <v>1</v>
      </c>
      <c r="E617" s="47">
        <v>14165.61828864</v>
      </c>
      <c r="F617" s="48">
        <f t="shared" si="19"/>
        <v>169987.41946368001</v>
      </c>
      <c r="G617" s="49">
        <v>0</v>
      </c>
      <c r="H617" s="49">
        <v>2401.8430481066666</v>
      </c>
      <c r="I617" s="47">
        <v>24018.430481066669</v>
      </c>
      <c r="J617" s="50"/>
      <c r="K617" s="50"/>
      <c r="L617" s="49">
        <v>24020.399506379115</v>
      </c>
      <c r="M617" s="48">
        <f t="shared" si="18"/>
        <v>220428.09249923247</v>
      </c>
    </row>
    <row r="618" spans="1:13" s="21" customFormat="1" ht="12" customHeight="1" x14ac:dyDescent="0.2">
      <c r="A618" s="45" t="s">
        <v>68</v>
      </c>
      <c r="B618" s="54" t="s">
        <v>133</v>
      </c>
      <c r="C618" s="46">
        <v>508</v>
      </c>
      <c r="D618" s="47">
        <v>1</v>
      </c>
      <c r="E618" s="47">
        <v>17284.490629119999</v>
      </c>
      <c r="F618" s="48">
        <f t="shared" si="19"/>
        <v>207413.88754943997</v>
      </c>
      <c r="G618" s="49">
        <v>23244.688014213127</v>
      </c>
      <c r="H618" s="49">
        <v>3165.1263635911114</v>
      </c>
      <c r="I618" s="47">
        <v>31651.263635911113</v>
      </c>
      <c r="J618" s="50"/>
      <c r="K618" s="50"/>
      <c r="L618" s="49">
        <v>21180.043088456187</v>
      </c>
      <c r="M618" s="48">
        <f t="shared" si="18"/>
        <v>286655.00865161151</v>
      </c>
    </row>
    <row r="619" spans="1:13" s="21" customFormat="1" ht="12" customHeight="1" x14ac:dyDescent="0.2">
      <c r="A619" s="45" t="s">
        <v>73</v>
      </c>
      <c r="B619" s="54" t="s">
        <v>133</v>
      </c>
      <c r="C619" s="46">
        <v>508</v>
      </c>
      <c r="D619" s="47">
        <v>1</v>
      </c>
      <c r="E619" s="47">
        <v>16459.88744192</v>
      </c>
      <c r="F619" s="48">
        <f t="shared" si="19"/>
        <v>197518.64930304</v>
      </c>
      <c r="G619" s="49">
        <v>0</v>
      </c>
      <c r="H619" s="49">
        <v>2784.2212403200001</v>
      </c>
      <c r="I619" s="47">
        <v>27842.212403199999</v>
      </c>
      <c r="J619" s="50"/>
      <c r="K619" s="50"/>
      <c r="L619" s="49">
        <v>18898.269038012924</v>
      </c>
      <c r="M619" s="48">
        <f t="shared" si="18"/>
        <v>247043.35198457292</v>
      </c>
    </row>
    <row r="620" spans="1:13" s="21" customFormat="1" ht="12" customHeight="1" x14ac:dyDescent="0.2">
      <c r="A620" s="45" t="s">
        <v>134</v>
      </c>
      <c r="B620" s="54" t="s">
        <v>133</v>
      </c>
      <c r="C620" s="46">
        <v>508</v>
      </c>
      <c r="D620" s="47">
        <v>1</v>
      </c>
      <c r="E620" s="47">
        <v>6644.6841344000004</v>
      </c>
      <c r="F620" s="48">
        <f t="shared" si="19"/>
        <v>79736.209612800012</v>
      </c>
      <c r="G620" s="49">
        <v>16196.503627100159</v>
      </c>
      <c r="H620" s="49">
        <v>1623.7606583466668</v>
      </c>
      <c r="I620" s="47">
        <v>16237.60658346667</v>
      </c>
      <c r="J620" s="50"/>
      <c r="K620" s="50"/>
      <c r="L620" s="49">
        <v>37201.90637324057</v>
      </c>
      <c r="M620" s="48">
        <f t="shared" si="18"/>
        <v>150995.98685495407</v>
      </c>
    </row>
    <row r="621" spans="1:13" s="21" customFormat="1" ht="12" customHeight="1" x14ac:dyDescent="0.2">
      <c r="A621" s="45" t="s">
        <v>134</v>
      </c>
      <c r="B621" s="54" t="s">
        <v>133</v>
      </c>
      <c r="C621" s="46">
        <v>508</v>
      </c>
      <c r="D621" s="47">
        <v>1</v>
      </c>
      <c r="E621" s="47">
        <v>7438.9272422399999</v>
      </c>
      <c r="F621" s="48">
        <f t="shared" si="19"/>
        <v>89267.126906880003</v>
      </c>
      <c r="G621" s="49">
        <v>12622.097523210239</v>
      </c>
      <c r="H621" s="49">
        <v>1718.6951965155554</v>
      </c>
      <c r="I621" s="47">
        <v>17186.951965155557</v>
      </c>
      <c r="J621" s="50"/>
      <c r="K621" s="50"/>
      <c r="L621" s="49">
        <v>38849.877583820096</v>
      </c>
      <c r="M621" s="48">
        <f t="shared" si="18"/>
        <v>159644.74917558144</v>
      </c>
    </row>
    <row r="622" spans="1:13" s="21" customFormat="1" ht="12" customHeight="1" x14ac:dyDescent="0.2">
      <c r="A622" s="45" t="s">
        <v>134</v>
      </c>
      <c r="B622" s="54" t="s">
        <v>133</v>
      </c>
      <c r="C622" s="46">
        <v>508</v>
      </c>
      <c r="D622" s="47">
        <v>2</v>
      </c>
      <c r="E622" s="47">
        <v>7442.0881100799998</v>
      </c>
      <c r="F622" s="48">
        <f t="shared" si="19"/>
        <v>178610.11464191999</v>
      </c>
      <c r="G622" s="49">
        <v>12626.288833966079</v>
      </c>
      <c r="H622" s="49">
        <v>3306.2805937777775</v>
      </c>
      <c r="I622" s="47">
        <v>33062.805937777775</v>
      </c>
      <c r="J622" s="50"/>
      <c r="K622" s="50"/>
      <c r="L622" s="49">
        <v>76654.451287856413</v>
      </c>
      <c r="M622" s="48">
        <f t="shared" si="18"/>
        <v>304259.94129529805</v>
      </c>
    </row>
    <row r="623" spans="1:13" s="21" customFormat="1" ht="12" customHeight="1" x14ac:dyDescent="0.2">
      <c r="A623" s="45" t="s">
        <v>32</v>
      </c>
      <c r="B623" s="54" t="s">
        <v>133</v>
      </c>
      <c r="C623" s="46">
        <v>508</v>
      </c>
      <c r="D623" s="47">
        <v>1</v>
      </c>
      <c r="E623" s="47">
        <v>7642.85989376</v>
      </c>
      <c r="F623" s="48">
        <f t="shared" si="19"/>
        <v>91714.31872512</v>
      </c>
      <c r="G623" s="49">
        <v>12892.51221912576</v>
      </c>
      <c r="H623" s="49">
        <v>1755.5163697066666</v>
      </c>
      <c r="I623" s="47">
        <v>17555.163697066666</v>
      </c>
      <c r="J623" s="50"/>
      <c r="K623" s="50"/>
      <c r="L623" s="49">
        <v>39191.496497972985</v>
      </c>
      <c r="M623" s="48">
        <f t="shared" si="18"/>
        <v>163109.00750899207</v>
      </c>
    </row>
    <row r="624" spans="1:13" s="21" customFormat="1" ht="12" customHeight="1" x14ac:dyDescent="0.2">
      <c r="A624" s="45" t="s">
        <v>33</v>
      </c>
      <c r="B624" s="54" t="s">
        <v>133</v>
      </c>
      <c r="C624" s="46">
        <v>508</v>
      </c>
      <c r="D624" s="47">
        <v>1</v>
      </c>
      <c r="E624" s="47">
        <v>13396.022215679999</v>
      </c>
      <c r="F624" s="48">
        <f t="shared" si="19"/>
        <v>160752.26658815998</v>
      </c>
      <c r="G624" s="49">
        <v>0</v>
      </c>
      <c r="H624" s="49">
        <v>2579.3370359466667</v>
      </c>
      <c r="I624" s="47">
        <v>25793.370359466666</v>
      </c>
      <c r="J624" s="50"/>
      <c r="K624" s="50"/>
      <c r="L624" s="49">
        <v>47572.274239149636</v>
      </c>
      <c r="M624" s="48">
        <f t="shared" si="18"/>
        <v>236697.24822272296</v>
      </c>
    </row>
    <row r="625" spans="1:13" s="21" customFormat="1" ht="12" customHeight="1" x14ac:dyDescent="0.2">
      <c r="A625" s="45" t="s">
        <v>33</v>
      </c>
      <c r="B625" s="54" t="s">
        <v>133</v>
      </c>
      <c r="C625" s="46">
        <v>508</v>
      </c>
      <c r="D625" s="47">
        <v>1</v>
      </c>
      <c r="E625" s="47">
        <v>16606.096399360002</v>
      </c>
      <c r="F625" s="48">
        <f t="shared" si="19"/>
        <v>199273.15679232002</v>
      </c>
      <c r="G625" s="49">
        <v>0</v>
      </c>
      <c r="H625" s="49">
        <v>2808.5893998933334</v>
      </c>
      <c r="I625" s="47">
        <v>28085.893998933334</v>
      </c>
      <c r="J625" s="50"/>
      <c r="K625" s="50"/>
      <c r="L625" s="49">
        <v>19044.244061121022</v>
      </c>
      <c r="M625" s="48">
        <f t="shared" si="18"/>
        <v>249211.88425226772</v>
      </c>
    </row>
    <row r="626" spans="1:13" s="21" customFormat="1" ht="12" customHeight="1" x14ac:dyDescent="0.2">
      <c r="A626" s="45" t="s">
        <v>28</v>
      </c>
      <c r="B626" s="54" t="s">
        <v>135</v>
      </c>
      <c r="C626" s="46">
        <v>508</v>
      </c>
      <c r="D626" s="47">
        <v>1</v>
      </c>
      <c r="E626" s="47">
        <v>7028.5102284799996</v>
      </c>
      <c r="F626" s="48">
        <f t="shared" si="19"/>
        <v>84342.122741759988</v>
      </c>
      <c r="G626" s="49">
        <v>0</v>
      </c>
      <c r="H626" s="49">
        <v>1518.0850380799998</v>
      </c>
      <c r="I626" s="47">
        <v>15180.850380799999</v>
      </c>
      <c r="J626" s="50"/>
      <c r="K626" s="50"/>
      <c r="L626" s="49">
        <v>36714.619947753083</v>
      </c>
      <c r="M626" s="48">
        <f t="shared" si="18"/>
        <v>137755.67810839307</v>
      </c>
    </row>
    <row r="627" spans="1:13" s="21" customFormat="1" ht="12" customHeight="1" x14ac:dyDescent="0.2">
      <c r="A627" s="45" t="s">
        <v>28</v>
      </c>
      <c r="B627" s="54" t="s">
        <v>135</v>
      </c>
      <c r="C627" s="46">
        <v>508</v>
      </c>
      <c r="D627" s="47">
        <v>1</v>
      </c>
      <c r="E627" s="47">
        <v>7409.8841190399999</v>
      </c>
      <c r="F627" s="48">
        <f t="shared" si="19"/>
        <v>88918.609428480006</v>
      </c>
      <c r="G627" s="49">
        <v>0</v>
      </c>
      <c r="H627" s="49">
        <v>1581.6473531733334</v>
      </c>
      <c r="I627" s="47">
        <v>15816.473531733334</v>
      </c>
      <c r="J627" s="50"/>
      <c r="K627" s="50"/>
      <c r="L627" s="49">
        <v>37748.903128996266</v>
      </c>
      <c r="M627" s="48">
        <f t="shared" si="18"/>
        <v>144065.63344238294</v>
      </c>
    </row>
    <row r="628" spans="1:13" s="21" customFormat="1" ht="12" customHeight="1" x14ac:dyDescent="0.2">
      <c r="A628" s="45" t="s">
        <v>28</v>
      </c>
      <c r="B628" s="54" t="s">
        <v>135</v>
      </c>
      <c r="C628" s="46">
        <v>508</v>
      </c>
      <c r="D628" s="47">
        <v>1</v>
      </c>
      <c r="E628" s="47">
        <v>7958.6602700800004</v>
      </c>
      <c r="F628" s="48">
        <f t="shared" si="19"/>
        <v>95503.923240960008</v>
      </c>
      <c r="G628" s="49">
        <v>7986.7581108756476</v>
      </c>
      <c r="H628" s="49">
        <v>1756.7655472639999</v>
      </c>
      <c r="I628" s="47">
        <v>17567.655472639999</v>
      </c>
      <c r="J628" s="50"/>
      <c r="K628" s="50"/>
      <c r="L628" s="49">
        <v>39275.240899499113</v>
      </c>
      <c r="M628" s="48">
        <f t="shared" si="18"/>
        <v>162090.34327123879</v>
      </c>
    </row>
    <row r="629" spans="1:13" s="21" customFormat="1" ht="12" customHeight="1" x14ac:dyDescent="0.2">
      <c r="A629" s="45" t="s">
        <v>28</v>
      </c>
      <c r="B629" s="54" t="s">
        <v>135</v>
      </c>
      <c r="C629" s="46">
        <v>508</v>
      </c>
      <c r="D629" s="47">
        <v>1</v>
      </c>
      <c r="E629" s="47">
        <v>8303.6750950400001</v>
      </c>
      <c r="F629" s="48">
        <f t="shared" si="19"/>
        <v>99644.101140479994</v>
      </c>
      <c r="G629" s="49">
        <v>11015.00254081843</v>
      </c>
      <c r="H629" s="49">
        <v>1845.9866835626665</v>
      </c>
      <c r="I629" s="47">
        <v>18459.866835626664</v>
      </c>
      <c r="J629" s="50"/>
      <c r="K629" s="50"/>
      <c r="L629" s="49">
        <v>40166.142171813153</v>
      </c>
      <c r="M629" s="48">
        <f t="shared" si="18"/>
        <v>171131.0993723009</v>
      </c>
    </row>
    <row r="630" spans="1:13" s="21" customFormat="1" ht="12" customHeight="1" x14ac:dyDescent="0.2">
      <c r="A630" s="45" t="s">
        <v>28</v>
      </c>
      <c r="B630" s="54" t="s">
        <v>135</v>
      </c>
      <c r="C630" s="46">
        <v>508</v>
      </c>
      <c r="D630" s="47">
        <v>1</v>
      </c>
      <c r="E630" s="47">
        <v>11430.148055039999</v>
      </c>
      <c r="F630" s="48">
        <f t="shared" si="19"/>
        <v>137161.77666047998</v>
      </c>
      <c r="G630" s="49">
        <v>14331.56505678643</v>
      </c>
      <c r="H630" s="49">
        <v>2401.8040986737778</v>
      </c>
      <c r="I630" s="47">
        <v>24018.040986737778</v>
      </c>
      <c r="J630" s="50"/>
      <c r="K630" s="50"/>
      <c r="L630" s="49">
        <v>46034.782191826504</v>
      </c>
      <c r="M630" s="48">
        <f t="shared" si="18"/>
        <v>223947.96899450448</v>
      </c>
    </row>
    <row r="631" spans="1:13" s="21" customFormat="1" ht="12" customHeight="1" x14ac:dyDescent="0.2">
      <c r="A631" s="45" t="s">
        <v>29</v>
      </c>
      <c r="B631" s="54" t="s">
        <v>135</v>
      </c>
      <c r="C631" s="46">
        <v>508</v>
      </c>
      <c r="D631" s="47">
        <v>1</v>
      </c>
      <c r="E631" s="47">
        <v>7875.8867200000004</v>
      </c>
      <c r="F631" s="48">
        <f t="shared" si="19"/>
        <v>94510.640639999998</v>
      </c>
      <c r="G631" s="49">
        <v>18482.108107007996</v>
      </c>
      <c r="H631" s="49">
        <v>1852.9011395555553</v>
      </c>
      <c r="I631" s="47">
        <v>18529.011395555553</v>
      </c>
      <c r="J631" s="50"/>
      <c r="K631" s="50"/>
      <c r="L631" s="49">
        <v>40023.451567056189</v>
      </c>
      <c r="M631" s="48">
        <f t="shared" si="18"/>
        <v>173398.11284917529</v>
      </c>
    </row>
    <row r="632" spans="1:13" s="21" customFormat="1" ht="12" customHeight="1" x14ac:dyDescent="0.2">
      <c r="A632" s="45" t="s">
        <v>30</v>
      </c>
      <c r="B632" s="54" t="s">
        <v>135</v>
      </c>
      <c r="C632" s="46">
        <v>508</v>
      </c>
      <c r="D632" s="47">
        <v>1</v>
      </c>
      <c r="E632" s="47">
        <v>7438.9272422399999</v>
      </c>
      <c r="F632" s="48">
        <f t="shared" si="19"/>
        <v>89267.126906880003</v>
      </c>
      <c r="G632" s="49">
        <v>7573.2585139261428</v>
      </c>
      <c r="H632" s="49">
        <v>1665.8122673919997</v>
      </c>
      <c r="I632" s="47">
        <v>16658.122673919996</v>
      </c>
      <c r="J632" s="50"/>
      <c r="K632" s="50"/>
      <c r="L632" s="49">
        <v>38427.660277697621</v>
      </c>
      <c r="M632" s="48">
        <f t="shared" si="18"/>
        <v>153591.98063981577</v>
      </c>
    </row>
    <row r="633" spans="1:13" s="21" customFormat="1" ht="12" customHeight="1" x14ac:dyDescent="0.2">
      <c r="A633" s="45" t="s">
        <v>131</v>
      </c>
      <c r="B633" s="54" t="s">
        <v>135</v>
      </c>
      <c r="C633" s="46">
        <v>508</v>
      </c>
      <c r="D633" s="47">
        <v>1</v>
      </c>
      <c r="E633" s="47">
        <v>9270.8712345599997</v>
      </c>
      <c r="F633" s="48">
        <f t="shared" si="19"/>
        <v>111250.45481472</v>
      </c>
      <c r="G633" s="49">
        <v>17465.761028431873</v>
      </c>
      <c r="H633" s="49">
        <v>2012.3530596693333</v>
      </c>
      <c r="I633" s="47">
        <v>20123.530596693334</v>
      </c>
      <c r="J633" s="50"/>
      <c r="K633" s="50"/>
      <c r="L633" s="49">
        <v>37405.578424064275</v>
      </c>
      <c r="M633" s="48">
        <f t="shared" si="18"/>
        <v>188257.6779235788</v>
      </c>
    </row>
    <row r="634" spans="1:13" s="21" customFormat="1" ht="12" customHeight="1" x14ac:dyDescent="0.2">
      <c r="A634" s="45" t="s">
        <v>73</v>
      </c>
      <c r="B634" s="54" t="s">
        <v>135</v>
      </c>
      <c r="C634" s="46">
        <v>508</v>
      </c>
      <c r="D634" s="47">
        <v>1</v>
      </c>
      <c r="E634" s="47">
        <v>25789.234432000001</v>
      </c>
      <c r="F634" s="48">
        <f t="shared" si="19"/>
        <v>309470.81318400003</v>
      </c>
      <c r="G634" s="49">
        <v>0</v>
      </c>
      <c r="H634" s="49">
        <v>4339.1124053333342</v>
      </c>
      <c r="I634" s="47">
        <v>43391.12405333334</v>
      </c>
      <c r="J634" s="50"/>
      <c r="K634" s="50"/>
      <c r="L634" s="49">
        <v>29451.460384281596</v>
      </c>
      <c r="M634" s="48">
        <f t="shared" si="18"/>
        <v>386652.51002694829</v>
      </c>
    </row>
    <row r="635" spans="1:13" s="21" customFormat="1" ht="12" customHeight="1" x14ac:dyDescent="0.2">
      <c r="A635" s="45" t="s">
        <v>32</v>
      </c>
      <c r="B635" s="54" t="s">
        <v>135</v>
      </c>
      <c r="C635" s="46">
        <v>508</v>
      </c>
      <c r="D635" s="47">
        <v>1</v>
      </c>
      <c r="E635" s="47">
        <v>7900.2806937599998</v>
      </c>
      <c r="F635" s="48">
        <f t="shared" si="19"/>
        <v>94803.368325119998</v>
      </c>
      <c r="G635" s="49">
        <v>10587.081759940607</v>
      </c>
      <c r="H635" s="49">
        <v>1774.272123335111</v>
      </c>
      <c r="I635" s="47">
        <v>17742.721233351112</v>
      </c>
      <c r="J635" s="50"/>
      <c r="K635" s="50"/>
      <c r="L635" s="49">
        <v>39401.375933822492</v>
      </c>
      <c r="M635" s="48">
        <f t="shared" si="18"/>
        <v>164308.81937556932</v>
      </c>
    </row>
    <row r="636" spans="1:13" s="21" customFormat="1" ht="12" customHeight="1" x14ac:dyDescent="0.2">
      <c r="A636" s="45" t="s">
        <v>33</v>
      </c>
      <c r="B636" s="54" t="s">
        <v>135</v>
      </c>
      <c r="C636" s="46">
        <v>508</v>
      </c>
      <c r="D636" s="47">
        <v>1</v>
      </c>
      <c r="E636" s="47">
        <v>7438.9272422399999</v>
      </c>
      <c r="F636" s="48">
        <f t="shared" si="19"/>
        <v>89267.126906880003</v>
      </c>
      <c r="G636" s="49">
        <v>7573.2585139261428</v>
      </c>
      <c r="H636" s="49">
        <v>1665.8122673919997</v>
      </c>
      <c r="I636" s="47">
        <v>16658.122673919996</v>
      </c>
      <c r="J636" s="50"/>
      <c r="K636" s="50"/>
      <c r="L636" s="49">
        <v>38427.660277697621</v>
      </c>
      <c r="M636" s="48">
        <f t="shared" si="18"/>
        <v>153591.98063981577</v>
      </c>
    </row>
    <row r="637" spans="1:13" s="21" customFormat="1" ht="12" customHeight="1" x14ac:dyDescent="0.2">
      <c r="A637" s="45" t="s">
        <v>33</v>
      </c>
      <c r="B637" s="54" t="s">
        <v>135</v>
      </c>
      <c r="C637" s="46">
        <v>508</v>
      </c>
      <c r="D637" s="47">
        <v>1</v>
      </c>
      <c r="E637" s="47">
        <v>9885.7772748799998</v>
      </c>
      <c r="F637" s="48">
        <f t="shared" si="19"/>
        <v>118629.32729856001</v>
      </c>
      <c r="G637" s="49">
        <v>12693.296533192704</v>
      </c>
      <c r="H637" s="49">
        <v>2127.2492933120002</v>
      </c>
      <c r="I637" s="47">
        <v>21272.492933120004</v>
      </c>
      <c r="J637" s="50"/>
      <c r="K637" s="50"/>
      <c r="L637" s="49">
        <v>43274.727233136749</v>
      </c>
      <c r="M637" s="48">
        <f t="shared" si="18"/>
        <v>197997.09329132145</v>
      </c>
    </row>
    <row r="638" spans="1:13" s="21" customFormat="1" ht="12" customHeight="1" x14ac:dyDescent="0.2">
      <c r="A638" s="45" t="s">
        <v>33</v>
      </c>
      <c r="B638" s="54" t="s">
        <v>135</v>
      </c>
      <c r="C638" s="46">
        <v>508</v>
      </c>
      <c r="D638" s="47">
        <v>1</v>
      </c>
      <c r="E638" s="47">
        <v>17697.429934079999</v>
      </c>
      <c r="F638" s="48">
        <f t="shared" si="19"/>
        <v>212369.15920895999</v>
      </c>
      <c r="G638" s="49">
        <v>10489.94883703603</v>
      </c>
      <c r="H638" s="49">
        <v>3406.1129330915555</v>
      </c>
      <c r="I638" s="47">
        <v>34061.129330915552</v>
      </c>
      <c r="J638" s="50"/>
      <c r="K638" s="50"/>
      <c r="L638" s="49">
        <v>54732.418076711438</v>
      </c>
      <c r="M638" s="48">
        <f t="shared" si="18"/>
        <v>315058.76838671457</v>
      </c>
    </row>
    <row r="639" spans="1:13" s="21" customFormat="1" ht="12" customHeight="1" x14ac:dyDescent="0.2">
      <c r="A639" s="45" t="s">
        <v>136</v>
      </c>
      <c r="B639" s="54" t="s">
        <v>135</v>
      </c>
      <c r="C639" s="46">
        <v>508</v>
      </c>
      <c r="D639" s="47">
        <v>1</v>
      </c>
      <c r="E639" s="47">
        <v>6648.1937100799996</v>
      </c>
      <c r="F639" s="48">
        <f t="shared" si="19"/>
        <v>79778.324520959999</v>
      </c>
      <c r="G639" s="49">
        <v>6944.1509157396486</v>
      </c>
      <c r="H639" s="49">
        <v>1527.4338992640003</v>
      </c>
      <c r="I639" s="47">
        <v>15274.338992640003</v>
      </c>
      <c r="J639" s="50"/>
      <c r="K639" s="50"/>
      <c r="L639" s="49">
        <v>36484.092464548557</v>
      </c>
      <c r="M639" s="48">
        <f t="shared" si="18"/>
        <v>140008.34079315219</v>
      </c>
    </row>
    <row r="640" spans="1:13" s="21" customFormat="1" ht="12" customHeight="1" x14ac:dyDescent="0.2">
      <c r="A640" s="45" t="s">
        <v>136</v>
      </c>
      <c r="B640" s="54" t="s">
        <v>135</v>
      </c>
      <c r="C640" s="46">
        <v>508</v>
      </c>
      <c r="D640" s="47">
        <v>1</v>
      </c>
      <c r="E640" s="47">
        <v>7252.53814272</v>
      </c>
      <c r="F640" s="48">
        <f t="shared" si="19"/>
        <v>87030.457712639996</v>
      </c>
      <c r="G640" s="49">
        <v>7424.9673463480322</v>
      </c>
      <c r="H640" s="49">
        <v>1633.1941749760003</v>
      </c>
      <c r="I640" s="47">
        <v>16331.941749760002</v>
      </c>
      <c r="J640" s="50"/>
      <c r="K640" s="50"/>
      <c r="L640" s="49">
        <v>38024.320120769356</v>
      </c>
      <c r="M640" s="48">
        <f t="shared" si="18"/>
        <v>150444.8811044934</v>
      </c>
    </row>
    <row r="641" spans="1:13" s="21" customFormat="1" ht="12" customHeight="1" x14ac:dyDescent="0.2">
      <c r="A641" s="45" t="s">
        <v>136</v>
      </c>
      <c r="B641" s="54" t="s">
        <v>135</v>
      </c>
      <c r="C641" s="46">
        <v>508</v>
      </c>
      <c r="D641" s="47">
        <v>1</v>
      </c>
      <c r="E641" s="47">
        <v>8176.2245427199996</v>
      </c>
      <c r="F641" s="48">
        <f t="shared" si="19"/>
        <v>98114.694512639995</v>
      </c>
      <c r="G641" s="49">
        <v>13599.753743646719</v>
      </c>
      <c r="H641" s="49">
        <v>1851.8183202133332</v>
      </c>
      <c r="I641" s="47">
        <v>18518.183202133332</v>
      </c>
      <c r="J641" s="50"/>
      <c r="K641" s="50"/>
      <c r="L641" s="49">
        <v>40123.966842369424</v>
      </c>
      <c r="M641" s="48">
        <f t="shared" si="18"/>
        <v>172208.41662100283</v>
      </c>
    </row>
    <row r="642" spans="1:13" s="21" customFormat="1" ht="12" customHeight="1" x14ac:dyDescent="0.2">
      <c r="A642" s="45" t="s">
        <v>136</v>
      </c>
      <c r="B642" s="54" t="s">
        <v>135</v>
      </c>
      <c r="C642" s="46">
        <v>508</v>
      </c>
      <c r="D642" s="47">
        <v>1</v>
      </c>
      <c r="E642" s="47">
        <v>8319.0424678399995</v>
      </c>
      <c r="F642" s="48">
        <f t="shared" si="19"/>
        <v>99828.509614079987</v>
      </c>
      <c r="G642" s="49">
        <v>5515.6521249423349</v>
      </c>
      <c r="H642" s="49">
        <v>1790.9462027946668</v>
      </c>
      <c r="I642" s="47">
        <v>17909.462027946669</v>
      </c>
      <c r="J642" s="50"/>
      <c r="K642" s="50"/>
      <c r="L642" s="49">
        <v>39731.973186619805</v>
      </c>
      <c r="M642" s="48">
        <f t="shared" si="18"/>
        <v>164776.54315638347</v>
      </c>
    </row>
    <row r="643" spans="1:13" s="21" customFormat="1" ht="12" customHeight="1" x14ac:dyDescent="0.2">
      <c r="A643" s="45" t="s">
        <v>28</v>
      </c>
      <c r="B643" s="54" t="s">
        <v>137</v>
      </c>
      <c r="C643" s="46">
        <v>508</v>
      </c>
      <c r="D643" s="47">
        <v>1</v>
      </c>
      <c r="E643" s="47">
        <v>10080.430663679999</v>
      </c>
      <c r="F643" s="48">
        <f t="shared" si="19"/>
        <v>120965.16796415999</v>
      </c>
      <c r="G643" s="49">
        <v>6449.8924240158713</v>
      </c>
      <c r="H643" s="49">
        <v>2094.2963920782222</v>
      </c>
      <c r="I643" s="47">
        <v>20942.963920782222</v>
      </c>
      <c r="J643" s="50"/>
      <c r="K643" s="50"/>
      <c r="L643" s="49">
        <v>43234.884938303556</v>
      </c>
      <c r="M643" s="48">
        <f t="shared" si="18"/>
        <v>193687.20563933987</v>
      </c>
    </row>
    <row r="644" spans="1:13" s="21" customFormat="1" ht="12" customHeight="1" x14ac:dyDescent="0.2">
      <c r="A644" s="45" t="s">
        <v>28</v>
      </c>
      <c r="B644" s="54" t="s">
        <v>137</v>
      </c>
      <c r="C644" s="46">
        <v>508</v>
      </c>
      <c r="D644" s="47">
        <v>1</v>
      </c>
      <c r="E644" s="47">
        <v>10622.62549504</v>
      </c>
      <c r="F644" s="48">
        <f t="shared" si="19"/>
        <v>127471.50594048</v>
      </c>
      <c r="G644" s="49">
        <v>13474.945125138434</v>
      </c>
      <c r="H644" s="49">
        <v>2258.2445324515556</v>
      </c>
      <c r="I644" s="47">
        <v>22582.445324515556</v>
      </c>
      <c r="J644" s="50"/>
      <c r="K644" s="50"/>
      <c r="L644" s="49">
        <v>44791.51040928084</v>
      </c>
      <c r="M644" s="48">
        <f t="shared" si="18"/>
        <v>210578.65133186636</v>
      </c>
    </row>
    <row r="645" spans="1:13" s="21" customFormat="1" ht="12" customHeight="1" x14ac:dyDescent="0.2">
      <c r="A645" s="45" t="s">
        <v>28</v>
      </c>
      <c r="B645" s="54" t="s">
        <v>137</v>
      </c>
      <c r="C645" s="46">
        <v>508</v>
      </c>
      <c r="D645" s="47">
        <v>1</v>
      </c>
      <c r="E645" s="47">
        <v>16584.207411200001</v>
      </c>
      <c r="F645" s="48">
        <f t="shared" si="19"/>
        <v>199010.48893440003</v>
      </c>
      <c r="G645" s="49">
        <v>9899.4956109004816</v>
      </c>
      <c r="H645" s="49">
        <v>3214.3912763733333</v>
      </c>
      <c r="I645" s="47">
        <v>32143.912763733333</v>
      </c>
      <c r="J645" s="50"/>
      <c r="K645" s="50"/>
      <c r="L645" s="49">
        <v>53072.047178601504</v>
      </c>
      <c r="M645" s="48">
        <f t="shared" si="18"/>
        <v>297340.33576400869</v>
      </c>
    </row>
    <row r="646" spans="1:13" s="21" customFormat="1" ht="12" customHeight="1" x14ac:dyDescent="0.2">
      <c r="A646" s="45" t="s">
        <v>43</v>
      </c>
      <c r="B646" s="54" t="s">
        <v>137</v>
      </c>
      <c r="C646" s="46">
        <v>508</v>
      </c>
      <c r="D646" s="47">
        <v>1</v>
      </c>
      <c r="E646" s="47">
        <v>30284.799999999999</v>
      </c>
      <c r="F646" s="48">
        <f t="shared" si="19"/>
        <v>363417.59999999998</v>
      </c>
      <c r="G646" s="49">
        <v>0</v>
      </c>
      <c r="H646" s="49">
        <v>5088.373333333333</v>
      </c>
      <c r="I646" s="47">
        <v>50883.73333333333</v>
      </c>
      <c r="J646" s="50"/>
      <c r="K646" s="50"/>
      <c r="L646" s="49">
        <v>35723.333718842128</v>
      </c>
      <c r="M646" s="48">
        <f t="shared" si="18"/>
        <v>455113.04038550879</v>
      </c>
    </row>
    <row r="647" spans="1:13" s="21" customFormat="1" ht="12" customHeight="1" x14ac:dyDescent="0.2">
      <c r="A647" s="45" t="s">
        <v>32</v>
      </c>
      <c r="B647" s="54" t="s">
        <v>137</v>
      </c>
      <c r="C647" s="46">
        <v>508</v>
      </c>
      <c r="D647" s="47">
        <v>1</v>
      </c>
      <c r="E647" s="47">
        <v>7020.9061478399999</v>
      </c>
      <c r="F647" s="48">
        <f t="shared" si="19"/>
        <v>84250.873774079999</v>
      </c>
      <c r="G647" s="49">
        <v>7240.6809312215028</v>
      </c>
      <c r="H647" s="49">
        <v>1592.658575872</v>
      </c>
      <c r="I647" s="47">
        <v>15926.585758720001</v>
      </c>
      <c r="J647" s="50"/>
      <c r="K647" s="50"/>
      <c r="L647" s="49">
        <v>37277.668283193358</v>
      </c>
      <c r="M647" s="48">
        <f t="shared" si="18"/>
        <v>146288.46732308686</v>
      </c>
    </row>
    <row r="648" spans="1:13" s="21" customFormat="1" ht="12" customHeight="1" x14ac:dyDescent="0.2">
      <c r="A648" s="45" t="s">
        <v>32</v>
      </c>
      <c r="B648" s="54" t="s">
        <v>137</v>
      </c>
      <c r="C648" s="46">
        <v>508</v>
      </c>
      <c r="D648" s="47">
        <v>1</v>
      </c>
      <c r="E648" s="47">
        <v>10800.544368639999</v>
      </c>
      <c r="F648" s="48">
        <f t="shared" si="19"/>
        <v>129606.53242367999</v>
      </c>
      <c r="G648" s="49">
        <v>17079.601832816639</v>
      </c>
      <c r="H648" s="49">
        <v>2325.6538443377776</v>
      </c>
      <c r="I648" s="47">
        <v>23256.538443377776</v>
      </c>
      <c r="J648" s="50"/>
      <c r="K648" s="50"/>
      <c r="L648" s="49">
        <v>45375.296621195339</v>
      </c>
      <c r="M648" s="48">
        <f t="shared" si="18"/>
        <v>217643.62316540748</v>
      </c>
    </row>
    <row r="649" spans="1:13" s="21" customFormat="1" ht="12" customHeight="1" x14ac:dyDescent="0.2">
      <c r="A649" s="45" t="s">
        <v>33</v>
      </c>
      <c r="B649" s="54" t="s">
        <v>137</v>
      </c>
      <c r="C649" s="46">
        <v>508</v>
      </c>
      <c r="D649" s="47">
        <v>1</v>
      </c>
      <c r="E649" s="47">
        <v>9000.2254950400002</v>
      </c>
      <c r="F649" s="48">
        <f t="shared" si="19"/>
        <v>108002.70594047999</v>
      </c>
      <c r="G649" s="49">
        <v>0</v>
      </c>
      <c r="H649" s="49">
        <v>1846.7042491733334</v>
      </c>
      <c r="I649" s="47">
        <v>18467.042491733337</v>
      </c>
      <c r="J649" s="50"/>
      <c r="K649" s="50"/>
      <c r="L649" s="49">
        <v>40385.86203233838</v>
      </c>
      <c r="M649" s="48">
        <f t="shared" si="18"/>
        <v>168702.31471372506</v>
      </c>
    </row>
    <row r="650" spans="1:13" s="21" customFormat="1" ht="12" customHeight="1" x14ac:dyDescent="0.2">
      <c r="A650" s="45" t="s">
        <v>33</v>
      </c>
      <c r="B650" s="54" t="s">
        <v>137</v>
      </c>
      <c r="C650" s="46">
        <v>508</v>
      </c>
      <c r="D650" s="47">
        <v>1</v>
      </c>
      <c r="E650" s="47">
        <v>10042.920775680001</v>
      </c>
      <c r="F650" s="48">
        <f t="shared" si="19"/>
        <v>120515.04930816</v>
      </c>
      <c r="G650" s="49">
        <v>6429.9971794206722</v>
      </c>
      <c r="H650" s="49">
        <v>2087.8363558115552</v>
      </c>
      <c r="I650" s="47">
        <v>20878.363558115554</v>
      </c>
      <c r="J650" s="50"/>
      <c r="K650" s="50"/>
      <c r="L650" s="49">
        <v>43132.063766897387</v>
      </c>
      <c r="M650" s="48">
        <f t="shared" si="18"/>
        <v>193043.31016840515</v>
      </c>
    </row>
    <row r="651" spans="1:13" s="21" customFormat="1" ht="12" customHeight="1" x14ac:dyDescent="0.2">
      <c r="A651" s="45" t="s">
        <v>28</v>
      </c>
      <c r="B651" s="54" t="s">
        <v>138</v>
      </c>
      <c r="C651" s="46">
        <v>508</v>
      </c>
      <c r="D651" s="47">
        <v>1</v>
      </c>
      <c r="E651" s="47">
        <v>7875.8979686399998</v>
      </c>
      <c r="F651" s="48">
        <f t="shared" si="19"/>
        <v>94510.775623680005</v>
      </c>
      <c r="G651" s="49">
        <v>13201.520706416642</v>
      </c>
      <c r="H651" s="49">
        <v>1797.5926887822225</v>
      </c>
      <c r="I651" s="47">
        <v>17975.926887822225</v>
      </c>
      <c r="J651" s="50"/>
      <c r="K651" s="50"/>
      <c r="L651" s="49">
        <v>39581.871523764203</v>
      </c>
      <c r="M651" s="48">
        <f t="shared" ref="M651:M714" si="20">F651+G651+H651+I651+J651+K651+L651</f>
        <v>167067.6874304653</v>
      </c>
    </row>
    <row r="652" spans="1:13" s="21" customFormat="1" ht="12" customHeight="1" x14ac:dyDescent="0.2">
      <c r="A652" s="45" t="s">
        <v>28</v>
      </c>
      <c r="B652" s="54" t="s">
        <v>138</v>
      </c>
      <c r="C652" s="46">
        <v>508</v>
      </c>
      <c r="D652" s="47">
        <v>1</v>
      </c>
      <c r="E652" s="47">
        <v>8303.6750950400001</v>
      </c>
      <c r="F652" s="48">
        <f t="shared" ref="F652:F715" si="21">(D652*E652)*12</f>
        <v>99644.101140479994</v>
      </c>
      <c r="G652" s="49">
        <v>13768.753176023039</v>
      </c>
      <c r="H652" s="49">
        <v>1874.8302254933333</v>
      </c>
      <c r="I652" s="47">
        <v>18748.302254933333</v>
      </c>
      <c r="J652" s="50"/>
      <c r="K652" s="50"/>
      <c r="L652" s="49">
        <v>40399.308749813958</v>
      </c>
      <c r="M652" s="48">
        <f t="shared" si="20"/>
        <v>174435.29554674367</v>
      </c>
    </row>
    <row r="653" spans="1:13" s="21" customFormat="1" ht="12" customHeight="1" x14ac:dyDescent="0.2">
      <c r="A653" s="45" t="s">
        <v>68</v>
      </c>
      <c r="B653" s="54" t="s">
        <v>138</v>
      </c>
      <c r="C653" s="46">
        <v>508</v>
      </c>
      <c r="D653" s="47">
        <v>1</v>
      </c>
      <c r="E653" s="47">
        <v>13115.621775359999</v>
      </c>
      <c r="F653" s="48">
        <f t="shared" si="21"/>
        <v>157387.46130431999</v>
      </c>
      <c r="G653" s="49">
        <v>17716.767914127362</v>
      </c>
      <c r="H653" s="49">
        <v>2412.4139316622227</v>
      </c>
      <c r="I653" s="47">
        <v>24124.139316622226</v>
      </c>
      <c r="J653" s="50"/>
      <c r="K653" s="50"/>
      <c r="L653" s="49">
        <v>24111.946740652977</v>
      </c>
      <c r="M653" s="48">
        <f t="shared" si="20"/>
        <v>225752.72920738478</v>
      </c>
    </row>
    <row r="654" spans="1:13" s="21" customFormat="1" ht="12" customHeight="1" x14ac:dyDescent="0.2">
      <c r="A654" s="45" t="s">
        <v>33</v>
      </c>
      <c r="B654" s="54" t="s">
        <v>138</v>
      </c>
      <c r="C654" s="46">
        <v>508</v>
      </c>
      <c r="D654" s="47">
        <v>1</v>
      </c>
      <c r="E654" s="47">
        <v>16849.202872319998</v>
      </c>
      <c r="F654" s="48">
        <f t="shared" si="21"/>
        <v>202190.43446783998</v>
      </c>
      <c r="G654" s="49">
        <v>10040.049203478527</v>
      </c>
      <c r="H654" s="49">
        <v>3260.0293835662224</v>
      </c>
      <c r="I654" s="47">
        <v>32600.293835662222</v>
      </c>
      <c r="J654" s="50"/>
      <c r="K654" s="50"/>
      <c r="L654" s="49">
        <v>53467.287791086237</v>
      </c>
      <c r="M654" s="48">
        <f t="shared" si="20"/>
        <v>301558.09468163317</v>
      </c>
    </row>
    <row r="655" spans="1:13" s="21" customFormat="1" ht="12" customHeight="1" x14ac:dyDescent="0.2">
      <c r="A655" s="45" t="s">
        <v>33</v>
      </c>
      <c r="B655" s="54" t="s">
        <v>138</v>
      </c>
      <c r="C655" s="46">
        <v>508</v>
      </c>
      <c r="D655" s="47">
        <v>1</v>
      </c>
      <c r="E655" s="47">
        <v>17117.59109632</v>
      </c>
      <c r="F655" s="48">
        <f t="shared" si="21"/>
        <v>205411.09315584</v>
      </c>
      <c r="G655" s="49">
        <v>15104.808980232192</v>
      </c>
      <c r="H655" s="49">
        <v>3322.450441856</v>
      </c>
      <c r="I655" s="47">
        <v>33224.504418560005</v>
      </c>
      <c r="J655" s="50"/>
      <c r="K655" s="50"/>
      <c r="L655" s="49">
        <v>51461.954130614358</v>
      </c>
      <c r="M655" s="48">
        <f t="shared" si="20"/>
        <v>308524.81112710258</v>
      </c>
    </row>
    <row r="656" spans="1:13" s="21" customFormat="1" ht="12" customHeight="1" x14ac:dyDescent="0.2">
      <c r="A656" s="45" t="s">
        <v>28</v>
      </c>
      <c r="B656" s="54" t="s">
        <v>139</v>
      </c>
      <c r="C656" s="46">
        <v>508</v>
      </c>
      <c r="D656" s="47">
        <v>1</v>
      </c>
      <c r="E656" s="47">
        <v>8303.6750950400001</v>
      </c>
      <c r="F656" s="48">
        <f t="shared" si="21"/>
        <v>99644.101140479994</v>
      </c>
      <c r="G656" s="49">
        <v>13768.753176023039</v>
      </c>
      <c r="H656" s="49">
        <v>1874.8302254933333</v>
      </c>
      <c r="I656" s="47">
        <v>18748.302254933333</v>
      </c>
      <c r="J656" s="50"/>
      <c r="K656" s="50"/>
      <c r="L656" s="49">
        <v>40399.308749813958</v>
      </c>
      <c r="M656" s="48">
        <f t="shared" si="20"/>
        <v>174435.29554674367</v>
      </c>
    </row>
    <row r="657" spans="1:13" s="21" customFormat="1" ht="12" customHeight="1" x14ac:dyDescent="0.2">
      <c r="A657" s="45" t="s">
        <v>29</v>
      </c>
      <c r="B657" s="54" t="s">
        <v>139</v>
      </c>
      <c r="C657" s="46">
        <v>508</v>
      </c>
      <c r="D657" s="47">
        <v>1</v>
      </c>
      <c r="E657" s="47">
        <v>8303.6750950400001</v>
      </c>
      <c r="F657" s="48">
        <f t="shared" si="21"/>
        <v>99644.101140479994</v>
      </c>
      <c r="G657" s="49">
        <v>13768.753176023039</v>
      </c>
      <c r="H657" s="49">
        <v>1874.8302254933333</v>
      </c>
      <c r="I657" s="47">
        <v>18748.302254933333</v>
      </c>
      <c r="J657" s="50"/>
      <c r="K657" s="50"/>
      <c r="L657" s="49">
        <v>40399.308749813958</v>
      </c>
      <c r="M657" s="48">
        <f t="shared" si="20"/>
        <v>174435.29554674367</v>
      </c>
    </row>
    <row r="658" spans="1:13" s="21" customFormat="1" ht="12" customHeight="1" x14ac:dyDescent="0.2">
      <c r="A658" s="45" t="s">
        <v>68</v>
      </c>
      <c r="B658" s="54" t="s">
        <v>139</v>
      </c>
      <c r="C658" s="46">
        <v>508</v>
      </c>
      <c r="D658" s="47">
        <v>1</v>
      </c>
      <c r="E658" s="47">
        <v>13227.8468608</v>
      </c>
      <c r="F658" s="48">
        <f t="shared" si="21"/>
        <v>158734.16232960002</v>
      </c>
      <c r="G658" s="49">
        <v>17865.578377420803</v>
      </c>
      <c r="H658" s="49">
        <v>2432.6767943111108</v>
      </c>
      <c r="I658" s="47">
        <v>24326.76794311111</v>
      </c>
      <c r="J658" s="50"/>
      <c r="K658" s="50"/>
      <c r="L658" s="49">
        <v>24287.429615308407</v>
      </c>
      <c r="M658" s="48">
        <f t="shared" si="20"/>
        <v>227646.61505975146</v>
      </c>
    </row>
    <row r="659" spans="1:13" s="21" customFormat="1" ht="12" customHeight="1" x14ac:dyDescent="0.2">
      <c r="A659" s="45" t="s">
        <v>68</v>
      </c>
      <c r="B659" s="54" t="s">
        <v>139</v>
      </c>
      <c r="C659" s="46">
        <v>508</v>
      </c>
      <c r="D659" s="47">
        <v>1</v>
      </c>
      <c r="E659" s="47">
        <v>13265.3654016</v>
      </c>
      <c r="F659" s="48">
        <f t="shared" si="21"/>
        <v>159184.3848192</v>
      </c>
      <c r="G659" s="49">
        <v>21498.393555025919</v>
      </c>
      <c r="H659" s="49">
        <v>2476.980990293333</v>
      </c>
      <c r="I659" s="47">
        <v>24769.809902933332</v>
      </c>
      <c r="J659" s="50"/>
      <c r="K659" s="50"/>
      <c r="L659" s="49">
        <v>24671.118129857146</v>
      </c>
      <c r="M659" s="48">
        <f t="shared" si="20"/>
        <v>232600.68739730972</v>
      </c>
    </row>
    <row r="660" spans="1:13" s="21" customFormat="1" ht="12" customHeight="1" x14ac:dyDescent="0.2">
      <c r="A660" s="45" t="s">
        <v>32</v>
      </c>
      <c r="B660" s="54" t="s">
        <v>139</v>
      </c>
      <c r="C660" s="46">
        <v>508</v>
      </c>
      <c r="D660" s="47">
        <v>1</v>
      </c>
      <c r="E660" s="47">
        <v>7880.8023756800003</v>
      </c>
      <c r="F660" s="48">
        <f t="shared" si="21"/>
        <v>94569.628508160007</v>
      </c>
      <c r="G660" s="49">
        <v>10566.419160121344</v>
      </c>
      <c r="H660" s="49">
        <v>1770.809311232</v>
      </c>
      <c r="I660" s="47">
        <v>17708.093112319999</v>
      </c>
      <c r="J660" s="50"/>
      <c r="K660" s="50"/>
      <c r="L660" s="49">
        <v>39369.178706887767</v>
      </c>
      <c r="M660" s="48">
        <f t="shared" si="20"/>
        <v>163984.12879872113</v>
      </c>
    </row>
    <row r="661" spans="1:13" s="21" customFormat="1" ht="12" customHeight="1" x14ac:dyDescent="0.2">
      <c r="A661" s="45" t="s">
        <v>28</v>
      </c>
      <c r="B661" s="54" t="s">
        <v>140</v>
      </c>
      <c r="C661" s="46">
        <v>508</v>
      </c>
      <c r="D661" s="47">
        <v>2</v>
      </c>
      <c r="E661" s="47">
        <v>8303.6750950400001</v>
      </c>
      <c r="F661" s="48">
        <f t="shared" si="21"/>
        <v>199288.20228095999</v>
      </c>
      <c r="G661" s="49">
        <v>27537.506352046079</v>
      </c>
      <c r="H661" s="49">
        <v>3749.6604509866665</v>
      </c>
      <c r="I661" s="47">
        <v>37496.604509866665</v>
      </c>
      <c r="J661" s="50"/>
      <c r="K661" s="50"/>
      <c r="L661" s="49">
        <v>80798.617499627915</v>
      </c>
      <c r="M661" s="48">
        <f t="shared" si="20"/>
        <v>348870.59109348734</v>
      </c>
    </row>
    <row r="662" spans="1:13" s="21" customFormat="1" ht="12" customHeight="1" x14ac:dyDescent="0.2">
      <c r="A662" s="45" t="s">
        <v>33</v>
      </c>
      <c r="B662" s="54" t="s">
        <v>140</v>
      </c>
      <c r="C662" s="46">
        <v>508</v>
      </c>
      <c r="D662" s="47">
        <v>1</v>
      </c>
      <c r="E662" s="47">
        <v>11768.6646272</v>
      </c>
      <c r="F662" s="48">
        <f t="shared" si="21"/>
        <v>141223.9755264</v>
      </c>
      <c r="G662" s="49">
        <v>11017.997577400321</v>
      </c>
      <c r="H662" s="49">
        <v>2423.5163097599998</v>
      </c>
      <c r="I662" s="47">
        <v>24235.163097599998</v>
      </c>
      <c r="J662" s="50"/>
      <c r="K662" s="50"/>
      <c r="L662" s="49">
        <v>46222.816887740715</v>
      </c>
      <c r="M662" s="48">
        <f t="shared" si="20"/>
        <v>225123.46939890101</v>
      </c>
    </row>
    <row r="663" spans="1:13" s="21" customFormat="1" ht="12" customHeight="1" x14ac:dyDescent="0.2">
      <c r="A663" s="45" t="s">
        <v>68</v>
      </c>
      <c r="B663" s="54" t="s">
        <v>141</v>
      </c>
      <c r="C663" s="46">
        <v>508</v>
      </c>
      <c r="D663" s="47">
        <v>1</v>
      </c>
      <c r="E663" s="47">
        <v>13264.308029439901</v>
      </c>
      <c r="F663" s="48">
        <f t="shared" si="21"/>
        <v>159171.69635327882</v>
      </c>
      <c r="G663" s="49">
        <v>17913.92588703744</v>
      </c>
      <c r="H663" s="49">
        <v>2439.2600608711109</v>
      </c>
      <c r="I663" s="47">
        <v>24392.600608711109</v>
      </c>
      <c r="J663" s="50"/>
      <c r="K663" s="50"/>
      <c r="L663" s="49">
        <v>24344.4428103633</v>
      </c>
      <c r="M663" s="48">
        <f t="shared" si="20"/>
        <v>228261.92572026179</v>
      </c>
    </row>
    <row r="664" spans="1:13" s="21" customFormat="1" ht="12" customHeight="1" x14ac:dyDescent="0.2">
      <c r="A664" s="45" t="s">
        <v>32</v>
      </c>
      <c r="B664" s="54" t="s">
        <v>141</v>
      </c>
      <c r="C664" s="46">
        <v>508</v>
      </c>
      <c r="D664" s="47">
        <v>1</v>
      </c>
      <c r="E664" s="47">
        <v>9538.8622950400004</v>
      </c>
      <c r="F664" s="48">
        <f t="shared" si="21"/>
        <v>114466.34754048</v>
      </c>
      <c r="G664" s="49">
        <v>18487.933683867646</v>
      </c>
      <c r="H664" s="49">
        <v>2130.1247540906666</v>
      </c>
      <c r="I664" s="47">
        <v>21301.247540906668</v>
      </c>
      <c r="J664" s="50"/>
      <c r="K664" s="50"/>
      <c r="L664" s="49">
        <v>43005.363829555296</v>
      </c>
      <c r="M664" s="48">
        <f t="shared" si="20"/>
        <v>199391.01734890026</v>
      </c>
    </row>
    <row r="665" spans="1:13" s="21" customFormat="1" ht="12" customHeight="1" x14ac:dyDescent="0.2">
      <c r="A665" s="45" t="s">
        <v>29</v>
      </c>
      <c r="B665" s="54" t="s">
        <v>142</v>
      </c>
      <c r="C665" s="46">
        <v>508</v>
      </c>
      <c r="D665" s="47">
        <v>1</v>
      </c>
      <c r="E665" s="47">
        <v>8303.6750950400001</v>
      </c>
      <c r="F665" s="48">
        <f t="shared" si="21"/>
        <v>99644.101140479994</v>
      </c>
      <c r="G665" s="49">
        <v>13768.753176023039</v>
      </c>
      <c r="H665" s="49">
        <v>1874.8302254933333</v>
      </c>
      <c r="I665" s="47">
        <v>18748.302254933333</v>
      </c>
      <c r="J665" s="50"/>
      <c r="K665" s="50"/>
      <c r="L665" s="49">
        <v>40399.308749813958</v>
      </c>
      <c r="M665" s="48">
        <f t="shared" si="20"/>
        <v>174435.29554674367</v>
      </c>
    </row>
    <row r="666" spans="1:13" s="21" customFormat="1" ht="12" customHeight="1" x14ac:dyDescent="0.2">
      <c r="A666" s="45" t="s">
        <v>68</v>
      </c>
      <c r="B666" s="54" t="s">
        <v>142</v>
      </c>
      <c r="C666" s="46">
        <v>508</v>
      </c>
      <c r="D666" s="47">
        <v>1</v>
      </c>
      <c r="E666" s="47">
        <v>13115.621775359999</v>
      </c>
      <c r="F666" s="48">
        <f t="shared" si="21"/>
        <v>157387.46130431999</v>
      </c>
      <c r="G666" s="49">
        <v>17716.767914127362</v>
      </c>
      <c r="H666" s="49">
        <v>2412.4139316622227</v>
      </c>
      <c r="I666" s="47">
        <v>24124.139316622226</v>
      </c>
      <c r="J666" s="50"/>
      <c r="K666" s="50"/>
      <c r="L666" s="49">
        <v>24111.946740652977</v>
      </c>
      <c r="M666" s="48">
        <f t="shared" si="20"/>
        <v>225752.72920738478</v>
      </c>
    </row>
    <row r="667" spans="1:13" s="21" customFormat="1" ht="12" customHeight="1" x14ac:dyDescent="0.2">
      <c r="A667" s="45" t="s">
        <v>68</v>
      </c>
      <c r="B667" s="54" t="s">
        <v>142</v>
      </c>
      <c r="C667" s="46">
        <v>508</v>
      </c>
      <c r="D667" s="47">
        <v>1</v>
      </c>
      <c r="E667" s="47">
        <v>13228.66368512</v>
      </c>
      <c r="F667" s="48">
        <f t="shared" si="21"/>
        <v>158743.96422143999</v>
      </c>
      <c r="G667" s="49">
        <v>17866.661486469122</v>
      </c>
      <c r="H667" s="49">
        <v>2432.8242764799998</v>
      </c>
      <c r="I667" s="47">
        <v>24328.242764799998</v>
      </c>
      <c r="J667" s="50"/>
      <c r="K667" s="50"/>
      <c r="L667" s="49">
        <v>24288.706858085272</v>
      </c>
      <c r="M667" s="48">
        <f t="shared" si="20"/>
        <v>227660.39960727439</v>
      </c>
    </row>
    <row r="668" spans="1:13" s="21" customFormat="1" ht="12" customHeight="1" x14ac:dyDescent="0.2">
      <c r="A668" s="45" t="s">
        <v>28</v>
      </c>
      <c r="B668" s="54" t="s">
        <v>143</v>
      </c>
      <c r="C668" s="46">
        <v>508</v>
      </c>
      <c r="D668" s="47">
        <v>1</v>
      </c>
      <c r="E668" s="47">
        <v>7875.8979686399998</v>
      </c>
      <c r="F668" s="48">
        <f t="shared" si="21"/>
        <v>94510.775623680005</v>
      </c>
      <c r="G668" s="49">
        <v>13201.520706416642</v>
      </c>
      <c r="H668" s="49">
        <v>1797.5926887822225</v>
      </c>
      <c r="I668" s="47">
        <v>17975.926887822225</v>
      </c>
      <c r="J668" s="50"/>
      <c r="K668" s="50"/>
      <c r="L668" s="49">
        <v>39581.871523764203</v>
      </c>
      <c r="M668" s="48">
        <f t="shared" si="20"/>
        <v>167067.6874304653</v>
      </c>
    </row>
    <row r="669" spans="1:13" s="21" customFormat="1" ht="12" customHeight="1" x14ac:dyDescent="0.2">
      <c r="A669" s="45" t="s">
        <v>28</v>
      </c>
      <c r="B669" s="54" t="s">
        <v>143</v>
      </c>
      <c r="C669" s="46">
        <v>508</v>
      </c>
      <c r="D669" s="47">
        <v>1</v>
      </c>
      <c r="E669" s="47">
        <v>7994.3374950400002</v>
      </c>
      <c r="F669" s="48">
        <f t="shared" si="21"/>
        <v>95932.049940480007</v>
      </c>
      <c r="G669" s="49">
        <v>13358.571518423039</v>
      </c>
      <c r="H669" s="49">
        <v>1818.9776032711109</v>
      </c>
      <c r="I669" s="47">
        <v>18189.77603271111</v>
      </c>
      <c r="J669" s="50"/>
      <c r="K669" s="50"/>
      <c r="L669" s="49">
        <v>39780.276154410516</v>
      </c>
      <c r="M669" s="48">
        <f t="shared" si="20"/>
        <v>169079.6512492958</v>
      </c>
    </row>
    <row r="670" spans="1:13" s="21" customFormat="1" ht="12" customHeight="1" x14ac:dyDescent="0.2">
      <c r="A670" s="45" t="s">
        <v>28</v>
      </c>
      <c r="B670" s="54" t="s">
        <v>143</v>
      </c>
      <c r="C670" s="46">
        <v>508</v>
      </c>
      <c r="D670" s="47">
        <v>1</v>
      </c>
      <c r="E670" s="47">
        <v>8303.6750950400001</v>
      </c>
      <c r="F670" s="48">
        <f t="shared" si="21"/>
        <v>99644.101140479994</v>
      </c>
      <c r="G670" s="49">
        <v>13768.753176023039</v>
      </c>
      <c r="H670" s="49">
        <v>1874.8302254933333</v>
      </c>
      <c r="I670" s="47">
        <v>18748.302254933333</v>
      </c>
      <c r="J670" s="50"/>
      <c r="K670" s="50"/>
      <c r="L670" s="49">
        <v>40399.308749813958</v>
      </c>
      <c r="M670" s="48">
        <f t="shared" si="20"/>
        <v>174435.29554674367</v>
      </c>
    </row>
    <row r="671" spans="1:13" s="21" customFormat="1" ht="12" customHeight="1" x14ac:dyDescent="0.2">
      <c r="A671" s="45" t="s">
        <v>29</v>
      </c>
      <c r="B671" s="54" t="s">
        <v>143</v>
      </c>
      <c r="C671" s="46">
        <v>508</v>
      </c>
      <c r="D671" s="47">
        <v>1</v>
      </c>
      <c r="E671" s="47">
        <v>7875.8979686399998</v>
      </c>
      <c r="F671" s="48">
        <f t="shared" si="21"/>
        <v>94510.775623680005</v>
      </c>
      <c r="G671" s="49">
        <v>0</v>
      </c>
      <c r="H671" s="49">
        <v>1659.3163281066666</v>
      </c>
      <c r="I671" s="47">
        <v>16593.163281066667</v>
      </c>
      <c r="J671" s="50"/>
      <c r="K671" s="50"/>
      <c r="L671" s="49">
        <v>38477.873060130558</v>
      </c>
      <c r="M671" s="48">
        <f t="shared" si="20"/>
        <v>151241.12829298389</v>
      </c>
    </row>
    <row r="672" spans="1:13" s="21" customFormat="1" ht="12" customHeight="1" x14ac:dyDescent="0.2">
      <c r="A672" s="45" t="s">
        <v>29</v>
      </c>
      <c r="B672" s="54" t="s">
        <v>143</v>
      </c>
      <c r="C672" s="46">
        <v>508</v>
      </c>
      <c r="D672" s="47">
        <v>1</v>
      </c>
      <c r="E672" s="47">
        <v>8303.6750950400001</v>
      </c>
      <c r="F672" s="48">
        <f t="shared" si="21"/>
        <v>99644.101140479994</v>
      </c>
      <c r="G672" s="49">
        <v>13768.753176023039</v>
      </c>
      <c r="H672" s="49">
        <v>1874.8302254933333</v>
      </c>
      <c r="I672" s="47">
        <v>18748.302254933333</v>
      </c>
      <c r="J672" s="50"/>
      <c r="K672" s="50"/>
      <c r="L672" s="49">
        <v>40399.308749813958</v>
      </c>
      <c r="M672" s="48">
        <f t="shared" si="20"/>
        <v>174435.29554674367</v>
      </c>
    </row>
    <row r="673" spans="1:13" s="21" customFormat="1" ht="12" customHeight="1" x14ac:dyDescent="0.2">
      <c r="A673" s="45" t="s">
        <v>29</v>
      </c>
      <c r="B673" s="54" t="s">
        <v>143</v>
      </c>
      <c r="C673" s="46">
        <v>508</v>
      </c>
      <c r="D673" s="47">
        <v>1</v>
      </c>
      <c r="E673" s="47">
        <v>8777.4487756800008</v>
      </c>
      <c r="F673" s="48">
        <f t="shared" si="21"/>
        <v>105329.38530816001</v>
      </c>
      <c r="G673" s="49">
        <v>11517.58166124134</v>
      </c>
      <c r="H673" s="49">
        <v>1930.213115676444</v>
      </c>
      <c r="I673" s="47">
        <v>19302.131156764441</v>
      </c>
      <c r="J673" s="50"/>
      <c r="K673" s="50"/>
      <c r="L673" s="49">
        <v>40998.025285101998</v>
      </c>
      <c r="M673" s="48">
        <f t="shared" si="20"/>
        <v>179077.33652694421</v>
      </c>
    </row>
    <row r="674" spans="1:13" s="21" customFormat="1" ht="12" customHeight="1" x14ac:dyDescent="0.2">
      <c r="A674" s="45" t="s">
        <v>29</v>
      </c>
      <c r="B674" s="54" t="s">
        <v>143</v>
      </c>
      <c r="C674" s="46">
        <v>508</v>
      </c>
      <c r="D674" s="47">
        <v>2</v>
      </c>
      <c r="E674" s="47">
        <v>9116.6091161599998</v>
      </c>
      <c r="F674" s="48">
        <f t="shared" si="21"/>
        <v>218798.61878784001</v>
      </c>
      <c r="G674" s="49">
        <v>29693.407376056319</v>
      </c>
      <c r="H674" s="49">
        <v>4043.2199586133333</v>
      </c>
      <c r="I674" s="47">
        <v>40432.199586133334</v>
      </c>
      <c r="J674" s="50"/>
      <c r="K674" s="50"/>
      <c r="L674" s="49">
        <v>83824.01631179321</v>
      </c>
      <c r="M674" s="48">
        <f t="shared" si="20"/>
        <v>376791.46202043619</v>
      </c>
    </row>
    <row r="675" spans="1:13" s="21" customFormat="1" ht="12" customHeight="1" x14ac:dyDescent="0.2">
      <c r="A675" s="45" t="s">
        <v>29</v>
      </c>
      <c r="B675" s="54" t="s">
        <v>143</v>
      </c>
      <c r="C675" s="46">
        <v>508</v>
      </c>
      <c r="D675" s="47">
        <v>1</v>
      </c>
      <c r="E675" s="47">
        <v>9262.6778982399992</v>
      </c>
      <c r="F675" s="48">
        <f t="shared" si="21"/>
        <v>111152.13477887999</v>
      </c>
      <c r="G675" s="49">
        <v>0</v>
      </c>
      <c r="H675" s="49">
        <v>1890.446316373333</v>
      </c>
      <c r="I675" s="47">
        <v>18904.46316373333</v>
      </c>
      <c r="J675" s="50"/>
      <c r="K675" s="50"/>
      <c r="L675" s="49">
        <v>40865.198102812115</v>
      </c>
      <c r="M675" s="48">
        <f t="shared" si="20"/>
        <v>172812.24236179877</v>
      </c>
    </row>
    <row r="676" spans="1:13" s="21" customFormat="1" ht="12" customHeight="1" x14ac:dyDescent="0.2">
      <c r="A676" s="45" t="s">
        <v>68</v>
      </c>
      <c r="B676" s="54" t="s">
        <v>143</v>
      </c>
      <c r="C676" s="46">
        <v>508</v>
      </c>
      <c r="D676" s="47">
        <v>1</v>
      </c>
      <c r="E676" s="47">
        <v>13291.609344</v>
      </c>
      <c r="F676" s="48">
        <f t="shared" si="21"/>
        <v>159499.31212800002</v>
      </c>
      <c r="G676" s="49">
        <v>17950.127430143999</v>
      </c>
      <c r="H676" s="49">
        <v>2444.1894648888892</v>
      </c>
      <c r="I676" s="47">
        <v>24441.894648888891</v>
      </c>
      <c r="J676" s="50"/>
      <c r="K676" s="50"/>
      <c r="L676" s="49">
        <v>24387.133026566538</v>
      </c>
      <c r="M676" s="48">
        <f t="shared" si="20"/>
        <v>228722.65669848834</v>
      </c>
    </row>
    <row r="677" spans="1:13" s="21" customFormat="1" ht="12" customHeight="1" x14ac:dyDescent="0.2">
      <c r="A677" s="45" t="s">
        <v>68</v>
      </c>
      <c r="B677" s="54" t="s">
        <v>143</v>
      </c>
      <c r="C677" s="46">
        <v>508</v>
      </c>
      <c r="D677" s="47">
        <v>1</v>
      </c>
      <c r="E677" s="47">
        <v>17286.631331839999</v>
      </c>
      <c r="F677" s="48">
        <f t="shared" si="21"/>
        <v>207439.57598207999</v>
      </c>
      <c r="G677" s="49">
        <v>18598.021268815868</v>
      </c>
      <c r="H677" s="49">
        <v>3116.8126812159994</v>
      </c>
      <c r="I677" s="47">
        <v>31168.126812159993</v>
      </c>
      <c r="J677" s="50"/>
      <c r="K677" s="50"/>
      <c r="L677" s="49">
        <v>20890.624805556319</v>
      </c>
      <c r="M677" s="48">
        <f t="shared" si="20"/>
        <v>281213.16154982813</v>
      </c>
    </row>
    <row r="678" spans="1:13" s="21" customFormat="1" ht="12" customHeight="1" x14ac:dyDescent="0.2">
      <c r="A678" s="45" t="s">
        <v>32</v>
      </c>
      <c r="B678" s="54" t="s">
        <v>143</v>
      </c>
      <c r="C678" s="46">
        <v>508</v>
      </c>
      <c r="D678" s="47">
        <v>1</v>
      </c>
      <c r="E678" s="47">
        <v>9024.0206950400006</v>
      </c>
      <c r="F678" s="48">
        <f t="shared" si="21"/>
        <v>108288.24834048</v>
      </c>
      <c r="G678" s="49">
        <v>11779.14515329843</v>
      </c>
      <c r="H678" s="49">
        <v>1974.0481235626667</v>
      </c>
      <c r="I678" s="47">
        <v>19740.481235626667</v>
      </c>
      <c r="J678" s="50"/>
      <c r="K678" s="50"/>
      <c r="L678" s="49">
        <v>41471.499917433386</v>
      </c>
      <c r="M678" s="48">
        <f t="shared" si="20"/>
        <v>183253.42277040117</v>
      </c>
    </row>
    <row r="679" spans="1:13" s="21" customFormat="1" ht="12" customHeight="1" x14ac:dyDescent="0.2">
      <c r="A679" s="45" t="s">
        <v>33</v>
      </c>
      <c r="B679" s="54" t="s">
        <v>143</v>
      </c>
      <c r="C679" s="46">
        <v>508</v>
      </c>
      <c r="D679" s="47">
        <v>1</v>
      </c>
      <c r="E679" s="47">
        <v>14824.098964479999</v>
      </c>
      <c r="F679" s="48">
        <f t="shared" si="21"/>
        <v>177889.18757375999</v>
      </c>
      <c r="G679" s="49">
        <v>8965.9340907601909</v>
      </c>
      <c r="H679" s="49">
        <v>2911.2614883271108</v>
      </c>
      <c r="I679" s="47">
        <v>29112.614883271108</v>
      </c>
      <c r="J679" s="50"/>
      <c r="K679" s="50"/>
      <c r="L679" s="49">
        <v>50446.846212589044</v>
      </c>
      <c r="M679" s="48">
        <f t="shared" si="20"/>
        <v>269325.84424870746</v>
      </c>
    </row>
    <row r="680" spans="1:13" s="21" customFormat="1" ht="12" customHeight="1" x14ac:dyDescent="0.2">
      <c r="A680" s="45" t="s">
        <v>28</v>
      </c>
      <c r="B680" s="54" t="s">
        <v>144</v>
      </c>
      <c r="C680" s="46">
        <v>508</v>
      </c>
      <c r="D680" s="47">
        <v>1</v>
      </c>
      <c r="E680" s="47">
        <v>11122.06857216</v>
      </c>
      <c r="F680" s="48">
        <f t="shared" si="21"/>
        <v>133464.82286592</v>
      </c>
      <c r="G680" s="49">
        <v>7002.3771706736634</v>
      </c>
      <c r="H680" s="49">
        <v>2273.6895874275556</v>
      </c>
      <c r="I680" s="47">
        <v>22736.895874275557</v>
      </c>
      <c r="J680" s="50"/>
      <c r="K680" s="50"/>
      <c r="L680" s="49">
        <v>44925.26952779061</v>
      </c>
      <c r="M680" s="48">
        <f t="shared" si="20"/>
        <v>210403.05502608739</v>
      </c>
    </row>
    <row r="681" spans="1:13" s="21" customFormat="1" ht="12" customHeight="1" x14ac:dyDescent="0.2">
      <c r="A681" s="45" t="s">
        <v>29</v>
      </c>
      <c r="B681" s="54" t="s">
        <v>144</v>
      </c>
      <c r="C681" s="46">
        <v>508</v>
      </c>
      <c r="D681" s="47">
        <v>1</v>
      </c>
      <c r="E681" s="47">
        <v>8513.0728550399999</v>
      </c>
      <c r="F681" s="48">
        <f t="shared" si="21"/>
        <v>102156.87426047999</v>
      </c>
      <c r="G681" s="49">
        <v>11237.131684626431</v>
      </c>
      <c r="H681" s="49">
        <v>1883.2129520071112</v>
      </c>
      <c r="I681" s="47">
        <v>18832.12952007111</v>
      </c>
      <c r="J681" s="50"/>
      <c r="K681" s="50"/>
      <c r="L681" s="49">
        <v>40610.998518631699</v>
      </c>
      <c r="M681" s="48">
        <f t="shared" si="20"/>
        <v>174720.34693581634</v>
      </c>
    </row>
    <row r="682" spans="1:13" s="21" customFormat="1" ht="12" customHeight="1" x14ac:dyDescent="0.2">
      <c r="A682" s="45" t="s">
        <v>28</v>
      </c>
      <c r="B682" s="54" t="s">
        <v>145</v>
      </c>
      <c r="C682" s="46">
        <v>508</v>
      </c>
      <c r="D682" s="47">
        <v>1</v>
      </c>
      <c r="E682" s="47">
        <v>9695.3937100799994</v>
      </c>
      <c r="F682" s="48">
        <f t="shared" si="21"/>
        <v>116344.72452095999</v>
      </c>
      <c r="G682" s="49">
        <v>12491.337647652865</v>
      </c>
      <c r="H682" s="49">
        <v>2093.4033262364442</v>
      </c>
      <c r="I682" s="47">
        <v>20934.033262364443</v>
      </c>
      <c r="J682" s="50"/>
      <c r="K682" s="50"/>
      <c r="L682" s="49">
        <v>42781.014779458586</v>
      </c>
      <c r="M682" s="48">
        <f t="shared" si="20"/>
        <v>194644.51353667231</v>
      </c>
    </row>
    <row r="683" spans="1:13" s="21" customFormat="1" ht="12" customHeight="1" x14ac:dyDescent="0.2">
      <c r="A683" s="45" t="s">
        <v>28</v>
      </c>
      <c r="B683" s="54" t="s">
        <v>145</v>
      </c>
      <c r="C683" s="46">
        <v>508</v>
      </c>
      <c r="D683" s="47">
        <v>1</v>
      </c>
      <c r="E683" s="47">
        <v>12258.004695039999</v>
      </c>
      <c r="F683" s="48">
        <f t="shared" si="21"/>
        <v>147096.05634047999</v>
      </c>
      <c r="G683" s="49">
        <v>19012.194225623043</v>
      </c>
      <c r="H683" s="49">
        <v>2588.8064032711109</v>
      </c>
      <c r="I683" s="47">
        <v>25888.06403271111</v>
      </c>
      <c r="J683" s="50"/>
      <c r="K683" s="50"/>
      <c r="L683" s="49">
        <v>47654.281990376869</v>
      </c>
      <c r="M683" s="48">
        <f t="shared" si="20"/>
        <v>242239.4029924621</v>
      </c>
    </row>
    <row r="684" spans="1:13" s="21" customFormat="1" ht="12" customHeight="1" x14ac:dyDescent="0.2">
      <c r="A684" s="45" t="s">
        <v>29</v>
      </c>
      <c r="B684" s="54" t="s">
        <v>145</v>
      </c>
      <c r="C684" s="46">
        <v>508</v>
      </c>
      <c r="D684" s="47">
        <v>1</v>
      </c>
      <c r="E684" s="47">
        <v>7920.4010496000001</v>
      </c>
      <c r="F684" s="48">
        <f t="shared" si="21"/>
        <v>95044.812595199997</v>
      </c>
      <c r="G684" s="49">
        <v>0</v>
      </c>
      <c r="H684" s="49">
        <v>1666.7335082666668</v>
      </c>
      <c r="I684" s="47">
        <v>16667.335082666668</v>
      </c>
      <c r="J684" s="50"/>
      <c r="K684" s="50"/>
      <c r="L684" s="49">
        <v>38547.487746240266</v>
      </c>
      <c r="M684" s="48">
        <f t="shared" si="20"/>
        <v>151926.36893237359</v>
      </c>
    </row>
    <row r="685" spans="1:13" s="21" customFormat="1" ht="12" customHeight="1" x14ac:dyDescent="0.2">
      <c r="A685" s="45" t="s">
        <v>29</v>
      </c>
      <c r="B685" s="54" t="s">
        <v>145</v>
      </c>
      <c r="C685" s="46">
        <v>508</v>
      </c>
      <c r="D685" s="47">
        <v>1</v>
      </c>
      <c r="E685" s="47">
        <v>8303.6750950400001</v>
      </c>
      <c r="F685" s="48">
        <f t="shared" si="21"/>
        <v>99644.101140479994</v>
      </c>
      <c r="G685" s="49">
        <v>11015.00254081843</v>
      </c>
      <c r="H685" s="49">
        <v>1845.9866835626665</v>
      </c>
      <c r="I685" s="47">
        <v>18459.866835626664</v>
      </c>
      <c r="J685" s="50"/>
      <c r="K685" s="50"/>
      <c r="L685" s="49">
        <v>40166.142171813153</v>
      </c>
      <c r="M685" s="48">
        <f t="shared" si="20"/>
        <v>171131.0993723009</v>
      </c>
    </row>
    <row r="686" spans="1:13" s="21" customFormat="1" ht="12" customHeight="1" x14ac:dyDescent="0.2">
      <c r="A686" s="45" t="s">
        <v>29</v>
      </c>
      <c r="B686" s="54" t="s">
        <v>145</v>
      </c>
      <c r="C686" s="46">
        <v>508</v>
      </c>
      <c r="D686" s="47">
        <v>1</v>
      </c>
      <c r="E686" s="47">
        <v>11790.32431616</v>
      </c>
      <c r="F686" s="48">
        <f t="shared" si="21"/>
        <v>141483.89179392002</v>
      </c>
      <c r="G686" s="49">
        <v>22070.460051873786</v>
      </c>
      <c r="H686" s="49">
        <v>2542.8927912959998</v>
      </c>
      <c r="I686" s="47">
        <v>25428.92791296</v>
      </c>
      <c r="J686" s="50"/>
      <c r="K686" s="50"/>
      <c r="L686" s="49">
        <v>47256.655418316579</v>
      </c>
      <c r="M686" s="48">
        <f t="shared" si="20"/>
        <v>238782.82796836639</v>
      </c>
    </row>
    <row r="687" spans="1:13" s="21" customFormat="1" ht="12" customHeight="1" x14ac:dyDescent="0.2">
      <c r="A687" s="45" t="s">
        <v>29</v>
      </c>
      <c r="B687" s="54" t="s">
        <v>145</v>
      </c>
      <c r="C687" s="46">
        <v>508</v>
      </c>
      <c r="D687" s="47">
        <v>1</v>
      </c>
      <c r="E687" s="47">
        <v>13858.343516159999</v>
      </c>
      <c r="F687" s="48">
        <f t="shared" si="21"/>
        <v>166300.12219391999</v>
      </c>
      <c r="G687" s="49">
        <v>0</v>
      </c>
      <c r="H687" s="49">
        <v>2656.3905860266664</v>
      </c>
      <c r="I687" s="47">
        <v>26563.905860266663</v>
      </c>
      <c r="J687" s="50"/>
      <c r="K687" s="50"/>
      <c r="L687" s="49">
        <v>40147.232286534148</v>
      </c>
      <c r="M687" s="48">
        <f t="shared" si="20"/>
        <v>235667.65092674748</v>
      </c>
    </row>
    <row r="688" spans="1:13" s="21" customFormat="1" ht="12" customHeight="1" x14ac:dyDescent="0.2">
      <c r="A688" s="45" t="s">
        <v>43</v>
      </c>
      <c r="B688" s="54" t="s">
        <v>145</v>
      </c>
      <c r="C688" s="46">
        <v>508</v>
      </c>
      <c r="D688" s="47">
        <v>1</v>
      </c>
      <c r="E688" s="47">
        <v>40656.26759168</v>
      </c>
      <c r="F688" s="48">
        <f t="shared" si="21"/>
        <v>487875.21110016003</v>
      </c>
      <c r="G688" s="49">
        <v>0</v>
      </c>
      <c r="H688" s="49">
        <v>6816.9512652799995</v>
      </c>
      <c r="I688" s="47">
        <v>68169.512652799996</v>
      </c>
      <c r="J688" s="50"/>
      <c r="K688" s="50"/>
      <c r="L688" s="49">
        <v>51008.214110016022</v>
      </c>
      <c r="M688" s="48">
        <f t="shared" si="20"/>
        <v>613869.88912825601</v>
      </c>
    </row>
    <row r="689" spans="1:13" s="21" customFormat="1" ht="12" customHeight="1" x14ac:dyDescent="0.2">
      <c r="A689" s="45" t="s">
        <v>73</v>
      </c>
      <c r="B689" s="54" t="s">
        <v>145</v>
      </c>
      <c r="C689" s="46">
        <v>508</v>
      </c>
      <c r="D689" s="47">
        <v>1</v>
      </c>
      <c r="E689" s="47">
        <v>20196.327423999999</v>
      </c>
      <c r="F689" s="48">
        <f t="shared" si="21"/>
        <v>242355.92908799998</v>
      </c>
      <c r="G689" s="49">
        <v>27105.783604223994</v>
      </c>
      <c r="H689" s="49">
        <v>3690.8746737777778</v>
      </c>
      <c r="I689" s="47">
        <v>36908.746737777779</v>
      </c>
      <c r="J689" s="50"/>
      <c r="K689" s="50"/>
      <c r="L689" s="49">
        <v>36109.771129313805</v>
      </c>
      <c r="M689" s="48">
        <f t="shared" si="20"/>
        <v>346171.10523309332</v>
      </c>
    </row>
    <row r="690" spans="1:13" s="21" customFormat="1" ht="12" customHeight="1" x14ac:dyDescent="0.2">
      <c r="A690" s="45" t="s">
        <v>49</v>
      </c>
      <c r="B690" s="54" t="s">
        <v>145</v>
      </c>
      <c r="C690" s="46">
        <v>508</v>
      </c>
      <c r="D690" s="47">
        <v>1</v>
      </c>
      <c r="E690" s="47">
        <v>11123.8925824</v>
      </c>
      <c r="F690" s="48">
        <f t="shared" si="21"/>
        <v>133486.71098879998</v>
      </c>
      <c r="G690" s="49">
        <v>10505.016938557439</v>
      </c>
      <c r="H690" s="49">
        <v>2310.6812019200001</v>
      </c>
      <c r="I690" s="47">
        <v>23106.812019200002</v>
      </c>
      <c r="J690" s="50"/>
      <c r="K690" s="50"/>
      <c r="L690" s="49">
        <v>45245.628746611808</v>
      </c>
      <c r="M690" s="48">
        <f t="shared" si="20"/>
        <v>214654.84989508922</v>
      </c>
    </row>
    <row r="691" spans="1:13" s="21" customFormat="1" ht="12" customHeight="1" x14ac:dyDescent="0.2">
      <c r="A691" s="45" t="s">
        <v>32</v>
      </c>
      <c r="B691" s="54" t="s">
        <v>145</v>
      </c>
      <c r="C691" s="46">
        <v>508</v>
      </c>
      <c r="D691" s="47">
        <v>1</v>
      </c>
      <c r="E691" s="47">
        <v>10652.100392959999</v>
      </c>
      <c r="F691" s="48">
        <f t="shared" si="21"/>
        <v>127825.20471552</v>
      </c>
      <c r="G691" s="49">
        <v>13506.212096851967</v>
      </c>
      <c r="H691" s="49">
        <v>2263.4845143039997</v>
      </c>
      <c r="I691" s="47">
        <v>22634.845143039998</v>
      </c>
      <c r="J691" s="50"/>
      <c r="K691" s="50"/>
      <c r="L691" s="49">
        <v>44836.890328917216</v>
      </c>
      <c r="M691" s="48">
        <f t="shared" si="20"/>
        <v>211066.63679863318</v>
      </c>
    </row>
    <row r="692" spans="1:13" s="21" customFormat="1" ht="12" customHeight="1" x14ac:dyDescent="0.2">
      <c r="A692" s="45" t="s">
        <v>33</v>
      </c>
      <c r="B692" s="54" t="s">
        <v>145</v>
      </c>
      <c r="C692" s="46">
        <v>508</v>
      </c>
      <c r="D692" s="47">
        <v>1</v>
      </c>
      <c r="E692" s="47">
        <v>11403.57357568</v>
      </c>
      <c r="F692" s="48">
        <f t="shared" si="21"/>
        <v>136842.88290816001</v>
      </c>
      <c r="G692" s="49">
        <v>14303.374849081343</v>
      </c>
      <c r="H692" s="49">
        <v>2397.0797467875555</v>
      </c>
      <c r="I692" s="47">
        <v>23970.797467875553</v>
      </c>
      <c r="J692" s="50"/>
      <c r="K692" s="50"/>
      <c r="L692" s="49">
        <v>45993.867792699195</v>
      </c>
      <c r="M692" s="48">
        <f t="shared" si="20"/>
        <v>223508.00276460365</v>
      </c>
    </row>
    <row r="693" spans="1:13" s="21" customFormat="1" ht="12" customHeight="1" x14ac:dyDescent="0.2">
      <c r="A693" s="45" t="s">
        <v>33</v>
      </c>
      <c r="B693" s="54" t="s">
        <v>145</v>
      </c>
      <c r="C693" s="46">
        <v>508</v>
      </c>
      <c r="D693" s="47">
        <v>1</v>
      </c>
      <c r="E693" s="47">
        <v>19233.16868096</v>
      </c>
      <c r="F693" s="48">
        <f t="shared" si="21"/>
        <v>230798.02417152</v>
      </c>
      <c r="G693" s="49">
        <v>16956.757002571772</v>
      </c>
      <c r="H693" s="49">
        <v>3729.8045191680003</v>
      </c>
      <c r="I693" s="47">
        <v>37298.045191680001</v>
      </c>
      <c r="J693" s="50"/>
      <c r="K693" s="50"/>
      <c r="L693" s="49">
        <v>57960.317865779703</v>
      </c>
      <c r="M693" s="48">
        <f t="shared" si="20"/>
        <v>346742.94875071949</v>
      </c>
    </row>
    <row r="694" spans="1:13" s="21" customFormat="1" ht="12" customHeight="1" x14ac:dyDescent="0.2">
      <c r="A694" s="45" t="s">
        <v>33</v>
      </c>
      <c r="B694" s="54" t="s">
        <v>145</v>
      </c>
      <c r="C694" s="46">
        <v>508</v>
      </c>
      <c r="D694" s="47">
        <v>1</v>
      </c>
      <c r="E694" s="47">
        <v>19622.387200000001</v>
      </c>
      <c r="F694" s="48">
        <f t="shared" si="21"/>
        <v>235468.64640000003</v>
      </c>
      <c r="G694" s="49">
        <v>23021.892341760002</v>
      </c>
      <c r="H694" s="49">
        <v>3858.202168888889</v>
      </c>
      <c r="I694" s="47">
        <v>38582.02168888889</v>
      </c>
      <c r="J694" s="50"/>
      <c r="K694" s="50"/>
      <c r="L694" s="49">
        <v>59222.508062300039</v>
      </c>
      <c r="M694" s="48">
        <f t="shared" si="20"/>
        <v>360153.27066183783</v>
      </c>
    </row>
    <row r="695" spans="1:13" s="21" customFormat="1" ht="12" customHeight="1" x14ac:dyDescent="0.2">
      <c r="A695" s="45" t="s">
        <v>33</v>
      </c>
      <c r="B695" s="54" t="s">
        <v>145</v>
      </c>
      <c r="C695" s="46">
        <v>508</v>
      </c>
      <c r="D695" s="47">
        <v>2</v>
      </c>
      <c r="E695" s="47">
        <v>22506.090280960001</v>
      </c>
      <c r="F695" s="48">
        <f t="shared" si="21"/>
        <v>540146.16674304008</v>
      </c>
      <c r="G695" s="49">
        <v>52161.849140084727</v>
      </c>
      <c r="H695" s="49">
        <v>8741.7209887857789</v>
      </c>
      <c r="I695" s="47">
        <v>87417.209887857782</v>
      </c>
      <c r="J695" s="50"/>
      <c r="K695" s="50"/>
      <c r="L695" s="49">
        <v>129087.03180199713</v>
      </c>
      <c r="M695" s="48">
        <f t="shared" si="20"/>
        <v>817553.9785617654</v>
      </c>
    </row>
    <row r="696" spans="1:13" s="21" customFormat="1" ht="12" customHeight="1" x14ac:dyDescent="0.2">
      <c r="A696" s="45" t="s">
        <v>33</v>
      </c>
      <c r="B696" s="54" t="s">
        <v>145</v>
      </c>
      <c r="C696" s="46">
        <v>508</v>
      </c>
      <c r="D696" s="47">
        <v>1</v>
      </c>
      <c r="E696" s="47">
        <v>25907.647693824001</v>
      </c>
      <c r="F696" s="48">
        <f t="shared" si="21"/>
        <v>310891.77232588804</v>
      </c>
      <c r="G696" s="49">
        <v>0</v>
      </c>
      <c r="H696" s="49">
        <v>4647.2746156373332</v>
      </c>
      <c r="I696" s="47">
        <v>46472.746156373338</v>
      </c>
      <c r="J696" s="50"/>
      <c r="K696" s="50"/>
      <c r="L696" s="49">
        <v>52157.383541282594</v>
      </c>
      <c r="M696" s="48">
        <f t="shared" si="20"/>
        <v>414169.17663918133</v>
      </c>
    </row>
    <row r="697" spans="1:13" s="21" customFormat="1" ht="12" customHeight="1" x14ac:dyDescent="0.2">
      <c r="A697" s="45" t="s">
        <v>28</v>
      </c>
      <c r="B697" s="54" t="s">
        <v>146</v>
      </c>
      <c r="C697" s="46">
        <v>508</v>
      </c>
      <c r="D697" s="47">
        <v>1</v>
      </c>
      <c r="E697" s="47">
        <v>11176.404695040001</v>
      </c>
      <c r="F697" s="48">
        <f t="shared" si="21"/>
        <v>134116.85634048001</v>
      </c>
      <c r="G697" s="49">
        <v>17577.992625623039</v>
      </c>
      <c r="H697" s="49">
        <v>2393.5175143822225</v>
      </c>
      <c r="I697" s="47">
        <v>23935.175143822224</v>
      </c>
      <c r="J697" s="50"/>
      <c r="K697" s="50"/>
      <c r="L697" s="49">
        <v>45963.017720154639</v>
      </c>
      <c r="M697" s="48">
        <f t="shared" si="20"/>
        <v>223986.55934446212</v>
      </c>
    </row>
    <row r="698" spans="1:13" s="21" customFormat="1" ht="12" customHeight="1" x14ac:dyDescent="0.2">
      <c r="A698" s="45" t="s">
        <v>29</v>
      </c>
      <c r="B698" s="54" t="s">
        <v>146</v>
      </c>
      <c r="C698" s="46">
        <v>508</v>
      </c>
      <c r="D698" s="47">
        <v>1</v>
      </c>
      <c r="E698" s="47">
        <v>19513.393203200001</v>
      </c>
      <c r="F698" s="48">
        <f t="shared" si="21"/>
        <v>234160.71843840001</v>
      </c>
      <c r="G698" s="49">
        <v>28632.8393874432</v>
      </c>
      <c r="H698" s="49">
        <v>3898.8071061333335</v>
      </c>
      <c r="I698" s="47">
        <v>38988.071061333336</v>
      </c>
      <c r="J698" s="50"/>
      <c r="K698" s="50"/>
      <c r="L698" s="49">
        <v>59534.081912956506</v>
      </c>
      <c r="M698" s="48">
        <f t="shared" si="20"/>
        <v>365214.51790626638</v>
      </c>
    </row>
    <row r="699" spans="1:13" s="21" customFormat="1" ht="12" customHeight="1" x14ac:dyDescent="0.2">
      <c r="A699" s="45" t="s">
        <v>43</v>
      </c>
      <c r="B699" s="54" t="s">
        <v>146</v>
      </c>
      <c r="C699" s="46">
        <v>508</v>
      </c>
      <c r="D699" s="47">
        <v>1</v>
      </c>
      <c r="E699" s="47">
        <v>32448</v>
      </c>
      <c r="F699" s="48">
        <f t="shared" si="21"/>
        <v>389376</v>
      </c>
      <c r="G699" s="49">
        <v>34681.201151999994</v>
      </c>
      <c r="H699" s="49">
        <v>5812.1671111111109</v>
      </c>
      <c r="I699" s="47">
        <v>58121.671111111107</v>
      </c>
      <c r="J699" s="50"/>
      <c r="K699" s="50"/>
      <c r="L699" s="49">
        <v>43773.768199999991</v>
      </c>
      <c r="M699" s="48">
        <f t="shared" si="20"/>
        <v>531764.80757422221</v>
      </c>
    </row>
    <row r="700" spans="1:13" s="21" customFormat="1" ht="12" customHeight="1" x14ac:dyDescent="0.2">
      <c r="A700" s="45" t="s">
        <v>32</v>
      </c>
      <c r="B700" s="54" t="s">
        <v>146</v>
      </c>
      <c r="C700" s="46">
        <v>508</v>
      </c>
      <c r="D700" s="47">
        <v>1</v>
      </c>
      <c r="E700" s="47">
        <v>13495.35509504</v>
      </c>
      <c r="F700" s="48">
        <f t="shared" si="21"/>
        <v>161944.26114048</v>
      </c>
      <c r="G700" s="49">
        <v>20652.92085602304</v>
      </c>
      <c r="H700" s="49">
        <v>2812.21689216</v>
      </c>
      <c r="I700" s="47">
        <v>28122.168921600001</v>
      </c>
      <c r="J700" s="50"/>
      <c r="K700" s="50"/>
      <c r="L700" s="49">
        <v>49589.088315511086</v>
      </c>
      <c r="M700" s="48">
        <f t="shared" si="20"/>
        <v>263120.65612577414</v>
      </c>
    </row>
    <row r="701" spans="1:13" s="21" customFormat="1" ht="12" customHeight="1" x14ac:dyDescent="0.2">
      <c r="A701" s="45" t="s">
        <v>33</v>
      </c>
      <c r="B701" s="54" t="s">
        <v>146</v>
      </c>
      <c r="C701" s="46">
        <v>508</v>
      </c>
      <c r="D701" s="47">
        <v>1</v>
      </c>
      <c r="E701" s="47">
        <v>12004.6264832</v>
      </c>
      <c r="F701" s="48">
        <f t="shared" si="21"/>
        <v>144055.51779839999</v>
      </c>
      <c r="G701" s="49">
        <v>14940.971773378562</v>
      </c>
      <c r="H701" s="49">
        <v>2503.9335970133338</v>
      </c>
      <c r="I701" s="47">
        <v>25039.335970133336</v>
      </c>
      <c r="J701" s="50"/>
      <c r="K701" s="50"/>
      <c r="L701" s="49">
        <v>46919.256328886513</v>
      </c>
      <c r="M701" s="48">
        <f t="shared" si="20"/>
        <v>233459.01546781173</v>
      </c>
    </row>
    <row r="702" spans="1:13" s="21" customFormat="1" ht="12" customHeight="1" x14ac:dyDescent="0.2">
      <c r="A702" s="45" t="s">
        <v>28</v>
      </c>
      <c r="B702" s="54" t="s">
        <v>147</v>
      </c>
      <c r="C702" s="46">
        <v>508</v>
      </c>
      <c r="D702" s="47">
        <v>1</v>
      </c>
      <c r="E702" s="47">
        <v>7019.8487756799996</v>
      </c>
      <c r="F702" s="48">
        <f t="shared" si="21"/>
        <v>84238.185308159998</v>
      </c>
      <c r="G702" s="49">
        <v>9653.1195812413425</v>
      </c>
      <c r="H702" s="49">
        <v>1617.750893454222</v>
      </c>
      <c r="I702" s="47">
        <v>16177.50893454222</v>
      </c>
      <c r="J702" s="50"/>
      <c r="K702" s="50"/>
      <c r="L702" s="49">
        <v>37469.926878041224</v>
      </c>
      <c r="M702" s="48">
        <f t="shared" si="20"/>
        <v>149156.491595439</v>
      </c>
    </row>
    <row r="703" spans="1:13" s="21" customFormat="1" ht="12" customHeight="1" x14ac:dyDescent="0.2">
      <c r="A703" s="45" t="s">
        <v>28</v>
      </c>
      <c r="B703" s="54" t="s">
        <v>147</v>
      </c>
      <c r="C703" s="46">
        <v>508</v>
      </c>
      <c r="D703" s="47">
        <v>1</v>
      </c>
      <c r="E703" s="47">
        <v>11704.585451520001</v>
      </c>
      <c r="F703" s="48">
        <f t="shared" si="21"/>
        <v>140455.02541823999</v>
      </c>
      <c r="G703" s="49">
        <v>14622.688246972417</v>
      </c>
      <c r="H703" s="49">
        <v>2450.5929691591114</v>
      </c>
      <c r="I703" s="47">
        <v>24505.929691591111</v>
      </c>
      <c r="J703" s="50"/>
      <c r="K703" s="50"/>
      <c r="L703" s="49">
        <v>46457.309422668026</v>
      </c>
      <c r="M703" s="48">
        <f t="shared" si="20"/>
        <v>228491.54574863065</v>
      </c>
    </row>
    <row r="704" spans="1:13" s="21" customFormat="1" ht="12" customHeight="1" x14ac:dyDescent="0.2">
      <c r="A704" s="45" t="s">
        <v>55</v>
      </c>
      <c r="B704" s="54" t="s">
        <v>147</v>
      </c>
      <c r="C704" s="46">
        <v>508</v>
      </c>
      <c r="D704" s="47">
        <v>1</v>
      </c>
      <c r="E704" s="47">
        <v>17508.075519999999</v>
      </c>
      <c r="F704" s="48">
        <f t="shared" si="21"/>
        <v>210096.90623999998</v>
      </c>
      <c r="G704" s="49">
        <v>28249.393895423993</v>
      </c>
      <c r="H704" s="49">
        <v>3254.8111786666664</v>
      </c>
      <c r="I704" s="47">
        <v>32548.111786666665</v>
      </c>
      <c r="J704" s="50"/>
      <c r="K704" s="50"/>
      <c r="L704" s="49">
        <v>31407.376466830494</v>
      </c>
      <c r="M704" s="48">
        <f t="shared" si="20"/>
        <v>305556.59956758778</v>
      </c>
    </row>
    <row r="705" spans="1:13" s="21" customFormat="1" ht="12" customHeight="1" x14ac:dyDescent="0.2">
      <c r="A705" s="45" t="s">
        <v>33</v>
      </c>
      <c r="B705" s="54" t="s">
        <v>147</v>
      </c>
      <c r="C705" s="46">
        <v>508</v>
      </c>
      <c r="D705" s="47">
        <v>1</v>
      </c>
      <c r="E705" s="47">
        <v>9798.0171161599992</v>
      </c>
      <c r="F705" s="48">
        <f t="shared" si="21"/>
        <v>117576.20539391998</v>
      </c>
      <c r="G705" s="49">
        <v>9450.1504176168946</v>
      </c>
      <c r="H705" s="49">
        <v>2078.6529953279996</v>
      </c>
      <c r="I705" s="47">
        <v>20786.529953279998</v>
      </c>
      <c r="J705" s="50"/>
      <c r="K705" s="50"/>
      <c r="L705" s="49">
        <v>42745.347799141768</v>
      </c>
      <c r="M705" s="48">
        <f t="shared" si="20"/>
        <v>192636.88655928665</v>
      </c>
    </row>
    <row r="706" spans="1:13" s="21" customFormat="1" ht="12" customHeight="1" x14ac:dyDescent="0.2">
      <c r="A706" s="45" t="s">
        <v>33</v>
      </c>
      <c r="B706" s="54" t="s">
        <v>147</v>
      </c>
      <c r="C706" s="46">
        <v>508</v>
      </c>
      <c r="D706" s="47">
        <v>1</v>
      </c>
      <c r="E706" s="47">
        <v>10145.697003519999</v>
      </c>
      <c r="F706" s="48">
        <f t="shared" si="21"/>
        <v>121748.36404223999</v>
      </c>
      <c r="G706" s="49">
        <v>6484.5096906670078</v>
      </c>
      <c r="H706" s="49">
        <v>2105.5367061617781</v>
      </c>
      <c r="I706" s="47">
        <v>21055.367061617777</v>
      </c>
      <c r="J706" s="50"/>
      <c r="K706" s="50"/>
      <c r="L706" s="49">
        <v>43440.021447442014</v>
      </c>
      <c r="M706" s="48">
        <f t="shared" si="20"/>
        <v>194833.79894812856</v>
      </c>
    </row>
    <row r="707" spans="1:13" s="21" customFormat="1" ht="12" customHeight="1" x14ac:dyDescent="0.2">
      <c r="A707" s="45" t="s">
        <v>33</v>
      </c>
      <c r="B707" s="54" t="s">
        <v>147</v>
      </c>
      <c r="C707" s="46">
        <v>508</v>
      </c>
      <c r="D707" s="47">
        <v>1</v>
      </c>
      <c r="E707" s="47">
        <v>14342.86743552</v>
      </c>
      <c r="F707" s="48">
        <f t="shared" si="21"/>
        <v>172114.40922624001</v>
      </c>
      <c r="G707" s="49">
        <v>8710.6888877998063</v>
      </c>
      <c r="H707" s="49">
        <v>2828.3827250062218</v>
      </c>
      <c r="I707" s="47">
        <v>28283.827250062215</v>
      </c>
      <c r="J707" s="50"/>
      <c r="K707" s="50"/>
      <c r="L707" s="49">
        <v>49729.089601025888</v>
      </c>
      <c r="M707" s="48">
        <f t="shared" si="20"/>
        <v>261666.39769013415</v>
      </c>
    </row>
    <row r="708" spans="1:13" s="21" customFormat="1" ht="12" customHeight="1" x14ac:dyDescent="0.2">
      <c r="A708" s="45" t="s">
        <v>33</v>
      </c>
      <c r="B708" s="54" t="s">
        <v>147</v>
      </c>
      <c r="C708" s="46">
        <v>508</v>
      </c>
      <c r="D708" s="47">
        <v>1</v>
      </c>
      <c r="E708" s="47">
        <v>16849.202872319998</v>
      </c>
      <c r="F708" s="48">
        <f t="shared" si="21"/>
        <v>202190.43446783998</v>
      </c>
      <c r="G708" s="49">
        <v>20080.098406957055</v>
      </c>
      <c r="H708" s="49">
        <v>3365.1916217457779</v>
      </c>
      <c r="I708" s="47">
        <v>33651.91621745778</v>
      </c>
      <c r="J708" s="50"/>
      <c r="K708" s="50"/>
      <c r="L708" s="49">
        <v>54378.026425637407</v>
      </c>
      <c r="M708" s="48">
        <f t="shared" si="20"/>
        <v>313665.66713963804</v>
      </c>
    </row>
    <row r="709" spans="1:13" s="21" customFormat="1" ht="12" customHeight="1" x14ac:dyDescent="0.2">
      <c r="A709" s="45" t="s">
        <v>148</v>
      </c>
      <c r="B709" s="54" t="s">
        <v>149</v>
      </c>
      <c r="C709" s="46">
        <v>508</v>
      </c>
      <c r="D709" s="47">
        <v>1</v>
      </c>
      <c r="E709" s="47">
        <v>6542.9124966400004</v>
      </c>
      <c r="F709" s="48">
        <f t="shared" si="21"/>
        <v>78514.949959680001</v>
      </c>
      <c r="G709" s="49">
        <v>0</v>
      </c>
      <c r="H709" s="49">
        <v>1437.1520827733332</v>
      </c>
      <c r="I709" s="47">
        <v>14371.520827733331</v>
      </c>
      <c r="J709" s="50"/>
      <c r="K709" s="50"/>
      <c r="L709" s="49">
        <v>35743.692433054515</v>
      </c>
      <c r="M709" s="48">
        <f t="shared" si="20"/>
        <v>130067.31530324118</v>
      </c>
    </row>
    <row r="710" spans="1:13" s="21" customFormat="1" ht="12" customHeight="1" x14ac:dyDescent="0.2">
      <c r="A710" s="45" t="s">
        <v>68</v>
      </c>
      <c r="B710" s="54" t="s">
        <v>149</v>
      </c>
      <c r="C710" s="46">
        <v>508</v>
      </c>
      <c r="D710" s="47">
        <v>1</v>
      </c>
      <c r="E710" s="47">
        <v>13467.78554368</v>
      </c>
      <c r="F710" s="48">
        <f t="shared" si="21"/>
        <v>161613.42652415999</v>
      </c>
      <c r="G710" s="49">
        <v>10910.242242551811</v>
      </c>
      <c r="H710" s="49">
        <v>2399.8144701440006</v>
      </c>
      <c r="I710" s="47">
        <v>23998.144701440007</v>
      </c>
      <c r="J710" s="50"/>
      <c r="K710" s="50"/>
      <c r="L710" s="49">
        <v>24002.831372077493</v>
      </c>
      <c r="M710" s="48">
        <f t="shared" si="20"/>
        <v>222924.45931037329</v>
      </c>
    </row>
    <row r="711" spans="1:13" s="21" customFormat="1" ht="12" customHeight="1" x14ac:dyDescent="0.2">
      <c r="A711" s="45" t="s">
        <v>73</v>
      </c>
      <c r="B711" s="54" t="s">
        <v>150</v>
      </c>
      <c r="C711" s="46">
        <v>508</v>
      </c>
      <c r="D711" s="47">
        <v>1</v>
      </c>
      <c r="E711" s="47">
        <v>19994.272776192</v>
      </c>
      <c r="F711" s="48">
        <f t="shared" si="21"/>
        <v>239931.27331430401</v>
      </c>
      <c r="G711" s="49">
        <v>0</v>
      </c>
      <c r="H711" s="49">
        <v>3373.2854626986673</v>
      </c>
      <c r="I711" s="47">
        <v>33732.854626986671</v>
      </c>
      <c r="J711" s="50"/>
      <c r="K711" s="50"/>
      <c r="L711" s="49">
        <v>23061.15033852663</v>
      </c>
      <c r="M711" s="48">
        <f t="shared" si="20"/>
        <v>300098.56374251598</v>
      </c>
    </row>
    <row r="712" spans="1:13" s="21" customFormat="1" ht="12" customHeight="1" x14ac:dyDescent="0.2">
      <c r="A712" s="45" t="s">
        <v>33</v>
      </c>
      <c r="B712" s="54" t="s">
        <v>150</v>
      </c>
      <c r="C712" s="46">
        <v>508</v>
      </c>
      <c r="D712" s="47">
        <v>1</v>
      </c>
      <c r="E712" s="47">
        <v>8777.4487756800008</v>
      </c>
      <c r="F712" s="48">
        <f t="shared" si="21"/>
        <v>105329.38530816001</v>
      </c>
      <c r="G712" s="49">
        <v>8638.1862459310069</v>
      </c>
      <c r="H712" s="49">
        <v>1900.0535357439999</v>
      </c>
      <c r="I712" s="47">
        <v>19000.535357439996</v>
      </c>
      <c r="J712" s="50"/>
      <c r="K712" s="50"/>
      <c r="L712" s="49">
        <v>40747.458442275049</v>
      </c>
      <c r="M712" s="48">
        <f t="shared" si="20"/>
        <v>175615.61888955004</v>
      </c>
    </row>
    <row r="713" spans="1:13" s="21" customFormat="1" ht="12" customHeight="1" x14ac:dyDescent="0.2">
      <c r="A713" s="45" t="s">
        <v>73</v>
      </c>
      <c r="B713" s="54" t="s">
        <v>151</v>
      </c>
      <c r="C713" s="46">
        <v>508</v>
      </c>
      <c r="D713" s="47">
        <v>1</v>
      </c>
      <c r="E713" s="47">
        <v>20613.231441920001</v>
      </c>
      <c r="F713" s="48">
        <f t="shared" si="21"/>
        <v>247358.77730304003</v>
      </c>
      <c r="G713" s="49">
        <v>22126.878665588738</v>
      </c>
      <c r="H713" s="49">
        <v>3708.2082563413333</v>
      </c>
      <c r="I713" s="47">
        <v>37082.082563413329</v>
      </c>
      <c r="J713" s="50"/>
      <c r="K713" s="50"/>
      <c r="L713" s="49">
        <v>25481.306755504727</v>
      </c>
      <c r="M713" s="48">
        <f t="shared" si="20"/>
        <v>335757.25354388816</v>
      </c>
    </row>
    <row r="714" spans="1:13" s="21" customFormat="1" ht="12" customHeight="1" x14ac:dyDescent="0.2">
      <c r="A714" s="45" t="s">
        <v>33</v>
      </c>
      <c r="B714" s="54" t="s">
        <v>151</v>
      </c>
      <c r="C714" s="46">
        <v>508</v>
      </c>
      <c r="D714" s="47">
        <v>1</v>
      </c>
      <c r="E714" s="47">
        <v>9211.9136512000005</v>
      </c>
      <c r="F714" s="48">
        <f t="shared" si="21"/>
        <v>110542.96381440001</v>
      </c>
      <c r="G714" s="49">
        <v>0</v>
      </c>
      <c r="H714" s="49">
        <v>1576.2256085333333</v>
      </c>
      <c r="I714" s="47">
        <v>15762.256085333334</v>
      </c>
      <c r="J714" s="50"/>
      <c r="K714" s="50"/>
      <c r="L714" s="49">
        <v>16174.996685331509</v>
      </c>
      <c r="M714" s="48">
        <f t="shared" si="20"/>
        <v>144056.4421935982</v>
      </c>
    </row>
    <row r="715" spans="1:13" s="21" customFormat="1" ht="12" customHeight="1" x14ac:dyDescent="0.2">
      <c r="A715" s="45" t="s">
        <v>28</v>
      </c>
      <c r="B715" s="54" t="s">
        <v>152</v>
      </c>
      <c r="C715" s="46">
        <v>508</v>
      </c>
      <c r="D715" s="47">
        <v>1</v>
      </c>
      <c r="E715" s="47">
        <v>9229.5246950399996</v>
      </c>
      <c r="F715" s="48">
        <f t="shared" si="21"/>
        <v>110754.29634048</v>
      </c>
      <c r="G715" s="49">
        <v>14996.429745623038</v>
      </c>
      <c r="H715" s="49">
        <v>2041.9975143822221</v>
      </c>
      <c r="I715" s="47">
        <v>20419.975143822223</v>
      </c>
      <c r="J715" s="50"/>
      <c r="K715" s="50"/>
      <c r="L715" s="49">
        <v>42131.481413795133</v>
      </c>
      <c r="M715" s="48">
        <f t="shared" ref="M715:M778" si="22">F715+G715+H715+I715+J715+K715+L715</f>
        <v>190344.18015810259</v>
      </c>
    </row>
    <row r="716" spans="1:13" s="21" customFormat="1" ht="12" customHeight="1" x14ac:dyDescent="0.2">
      <c r="A716" s="45" t="s">
        <v>28</v>
      </c>
      <c r="B716" s="54" t="s">
        <v>152</v>
      </c>
      <c r="C716" s="46">
        <v>508</v>
      </c>
      <c r="D716" s="47">
        <v>1</v>
      </c>
      <c r="E716" s="47">
        <v>9458.5989222400003</v>
      </c>
      <c r="F716" s="48">
        <f t="shared" ref="F716:F779" si="23">(D716*E716)*12</f>
        <v>113503.18706688</v>
      </c>
      <c r="G716" s="49">
        <v>6120.0728683560956</v>
      </c>
      <c r="H716" s="49">
        <v>1987.2031477191113</v>
      </c>
      <c r="I716" s="47">
        <v>19872.031477191111</v>
      </c>
      <c r="J716" s="50"/>
      <c r="K716" s="50"/>
      <c r="L716" s="49">
        <v>41764.506406707951</v>
      </c>
      <c r="M716" s="48">
        <f t="shared" si="22"/>
        <v>183247.00096685428</v>
      </c>
    </row>
    <row r="717" spans="1:13" s="21" customFormat="1" ht="12" customHeight="1" x14ac:dyDescent="0.2">
      <c r="A717" s="45" t="s">
        <v>28</v>
      </c>
      <c r="B717" s="54" t="s">
        <v>152</v>
      </c>
      <c r="C717" s="46">
        <v>508</v>
      </c>
      <c r="D717" s="47">
        <v>1</v>
      </c>
      <c r="E717" s="47">
        <v>10732.561049600001</v>
      </c>
      <c r="F717" s="48">
        <f t="shared" si="23"/>
        <v>128790.73259520001</v>
      </c>
      <c r="G717" s="49">
        <v>13591.564761415679</v>
      </c>
      <c r="H717" s="49">
        <v>2277.7886310399999</v>
      </c>
      <c r="I717" s="47">
        <v>22777.886310399997</v>
      </c>
      <c r="J717" s="50"/>
      <c r="K717" s="50"/>
      <c r="L717" s="49">
        <v>44960.768557168325</v>
      </c>
      <c r="M717" s="48">
        <f t="shared" si="22"/>
        <v>212398.74085522402</v>
      </c>
    </row>
    <row r="718" spans="1:13" s="21" customFormat="1" ht="12" customHeight="1" x14ac:dyDescent="0.2">
      <c r="A718" s="45" t="s">
        <v>28</v>
      </c>
      <c r="B718" s="54" t="s">
        <v>152</v>
      </c>
      <c r="C718" s="46">
        <v>508</v>
      </c>
      <c r="D718" s="47">
        <v>1</v>
      </c>
      <c r="E718" s="47">
        <v>11162.03066368</v>
      </c>
      <c r="F718" s="48">
        <f t="shared" si="23"/>
        <v>133944.36796415999</v>
      </c>
      <c r="G718" s="49">
        <v>7023.5730640158708</v>
      </c>
      <c r="H718" s="49">
        <v>2280.5719476337781</v>
      </c>
      <c r="I718" s="47">
        <v>22805.719476337781</v>
      </c>
      <c r="J718" s="50"/>
      <c r="K718" s="50"/>
      <c r="L718" s="49">
        <v>44984.87296953176</v>
      </c>
      <c r="M718" s="48">
        <f t="shared" si="22"/>
        <v>211039.10542167915</v>
      </c>
    </row>
    <row r="719" spans="1:13" s="21" customFormat="1" ht="12" customHeight="1" x14ac:dyDescent="0.2">
      <c r="A719" s="45" t="s">
        <v>29</v>
      </c>
      <c r="B719" s="54" t="s">
        <v>152</v>
      </c>
      <c r="C719" s="46">
        <v>508</v>
      </c>
      <c r="D719" s="47">
        <v>1</v>
      </c>
      <c r="E719" s="47">
        <v>8164.6211379200004</v>
      </c>
      <c r="F719" s="48">
        <f t="shared" si="23"/>
        <v>97975.453655040008</v>
      </c>
      <c r="G719" s="49">
        <v>5433.7470515527675</v>
      </c>
      <c r="H719" s="49">
        <v>1764.3514181973333</v>
      </c>
      <c r="I719" s="47">
        <v>17643.514181973333</v>
      </c>
      <c r="J719" s="50"/>
      <c r="K719" s="50"/>
      <c r="L719" s="49">
        <v>39409.893062317155</v>
      </c>
      <c r="M719" s="48">
        <f t="shared" si="22"/>
        <v>162226.95936908061</v>
      </c>
    </row>
    <row r="720" spans="1:13" s="21" customFormat="1" ht="12" customHeight="1" x14ac:dyDescent="0.2">
      <c r="A720" s="45" t="s">
        <v>29</v>
      </c>
      <c r="B720" s="54" t="s">
        <v>152</v>
      </c>
      <c r="C720" s="46">
        <v>508</v>
      </c>
      <c r="D720" s="47">
        <v>1</v>
      </c>
      <c r="E720" s="47">
        <v>8507.8621388800002</v>
      </c>
      <c r="F720" s="48">
        <f t="shared" si="23"/>
        <v>102094.34566656</v>
      </c>
      <c r="G720" s="49">
        <v>8423.7031176929268</v>
      </c>
      <c r="H720" s="49">
        <v>1852.875874304</v>
      </c>
      <c r="I720" s="47">
        <v>18528.758743040002</v>
      </c>
      <c r="J720" s="50"/>
      <c r="K720" s="50"/>
      <c r="L720" s="49">
        <v>40365.175964520284</v>
      </c>
      <c r="M720" s="48">
        <f t="shared" si="22"/>
        <v>171264.85936611722</v>
      </c>
    </row>
    <row r="721" spans="1:13" s="21" customFormat="1" ht="12" customHeight="1" x14ac:dyDescent="0.2">
      <c r="A721" s="45" t="s">
        <v>29</v>
      </c>
      <c r="B721" s="54" t="s">
        <v>152</v>
      </c>
      <c r="C721" s="46">
        <v>508</v>
      </c>
      <c r="D721" s="47">
        <v>1</v>
      </c>
      <c r="E721" s="47">
        <v>11987.50831616</v>
      </c>
      <c r="F721" s="48">
        <f t="shared" si="23"/>
        <v>143850.09979392</v>
      </c>
      <c r="G721" s="49">
        <v>14922.812821782527</v>
      </c>
      <c r="H721" s="49">
        <v>2500.8903673173331</v>
      </c>
      <c r="I721" s="47">
        <v>25008.903673173332</v>
      </c>
      <c r="J721" s="50"/>
      <c r="K721" s="50"/>
      <c r="L721" s="49">
        <v>46892.900985885659</v>
      </c>
      <c r="M721" s="48">
        <f t="shared" si="22"/>
        <v>233175.60764207883</v>
      </c>
    </row>
    <row r="722" spans="1:13" s="21" customFormat="1" ht="12" customHeight="1" x14ac:dyDescent="0.2">
      <c r="A722" s="45" t="s">
        <v>43</v>
      </c>
      <c r="B722" s="54" t="s">
        <v>152</v>
      </c>
      <c r="C722" s="46">
        <v>508</v>
      </c>
      <c r="D722" s="47">
        <v>1</v>
      </c>
      <c r="E722" s="47">
        <v>36400</v>
      </c>
      <c r="F722" s="48">
        <f t="shared" si="23"/>
        <v>436800</v>
      </c>
      <c r="G722" s="49">
        <v>0</v>
      </c>
      <c r="H722" s="49">
        <v>6107.5733333333319</v>
      </c>
      <c r="I722" s="47">
        <v>61075.733333333323</v>
      </c>
      <c r="J722" s="50"/>
      <c r="K722" s="50"/>
      <c r="L722" s="49">
        <v>45900.693000000014</v>
      </c>
      <c r="M722" s="48">
        <f t="shared" si="22"/>
        <v>549883.99966666661</v>
      </c>
    </row>
    <row r="723" spans="1:13" s="21" customFormat="1" ht="12" customHeight="1" x14ac:dyDescent="0.2">
      <c r="A723" s="45" t="s">
        <v>73</v>
      </c>
      <c r="B723" s="54" t="s">
        <v>152</v>
      </c>
      <c r="C723" s="46">
        <v>508</v>
      </c>
      <c r="D723" s="47">
        <v>1</v>
      </c>
      <c r="E723" s="47">
        <v>17212.342717439999</v>
      </c>
      <c r="F723" s="48">
        <f t="shared" si="23"/>
        <v>206548.11260927998</v>
      </c>
      <c r="G723" s="49">
        <v>0</v>
      </c>
      <c r="H723" s="49">
        <v>2909.630452906667</v>
      </c>
      <c r="I723" s="47">
        <v>29096.304529066667</v>
      </c>
      <c r="J723" s="50"/>
      <c r="K723" s="50"/>
      <c r="L723" s="49">
        <v>19649.520385092099</v>
      </c>
      <c r="M723" s="48">
        <f t="shared" si="22"/>
        <v>258203.5679763454</v>
      </c>
    </row>
    <row r="724" spans="1:13" s="21" customFormat="1" ht="12" customHeight="1" x14ac:dyDescent="0.2">
      <c r="A724" s="45" t="s">
        <v>33</v>
      </c>
      <c r="B724" s="54" t="s">
        <v>152</v>
      </c>
      <c r="C724" s="46">
        <v>508</v>
      </c>
      <c r="D724" s="47">
        <v>1</v>
      </c>
      <c r="E724" s="47">
        <v>17958.994559999999</v>
      </c>
      <c r="F724" s="48">
        <f t="shared" si="23"/>
        <v>215507.93471999999</v>
      </c>
      <c r="G724" s="49">
        <v>26571.706786559997</v>
      </c>
      <c r="H724" s="49">
        <v>3618.1517955555555</v>
      </c>
      <c r="I724" s="47">
        <v>36181.517955555559</v>
      </c>
      <c r="J724" s="50"/>
      <c r="K724" s="50"/>
      <c r="L724" s="49">
        <v>56634.399603135811</v>
      </c>
      <c r="M724" s="48">
        <f t="shared" si="22"/>
        <v>338513.71086080692</v>
      </c>
    </row>
    <row r="725" spans="1:13" s="21" customFormat="1" ht="12" customHeight="1" x14ac:dyDescent="0.2">
      <c r="A725" s="45" t="s">
        <v>28</v>
      </c>
      <c r="B725" s="54" t="s">
        <v>153</v>
      </c>
      <c r="C725" s="46">
        <v>508</v>
      </c>
      <c r="D725" s="47">
        <v>1</v>
      </c>
      <c r="E725" s="47">
        <v>10987.777116159999</v>
      </c>
      <c r="F725" s="48">
        <f t="shared" si="23"/>
        <v>131853.32539392001</v>
      </c>
      <c r="G725" s="49">
        <v>20793.446947233788</v>
      </c>
      <c r="H725" s="49">
        <v>2395.7591379626665</v>
      </c>
      <c r="I725" s="47">
        <v>23957.591379626665</v>
      </c>
      <c r="J725" s="50"/>
      <c r="K725" s="50"/>
      <c r="L725" s="49">
        <v>45982.430897680839</v>
      </c>
      <c r="M725" s="48">
        <f t="shared" si="22"/>
        <v>224982.55375642393</v>
      </c>
    </row>
    <row r="726" spans="1:13" s="21" customFormat="1" ht="12" customHeight="1" x14ac:dyDescent="0.2">
      <c r="A726" s="45" t="s">
        <v>28</v>
      </c>
      <c r="B726" s="54" t="s">
        <v>153</v>
      </c>
      <c r="C726" s="46">
        <v>508</v>
      </c>
      <c r="D726" s="47">
        <v>1</v>
      </c>
      <c r="E726" s="47">
        <v>11528.577116160001</v>
      </c>
      <c r="F726" s="48">
        <f t="shared" si="23"/>
        <v>138342.92539392001</v>
      </c>
      <c r="G726" s="49">
        <v>10826.983953616895</v>
      </c>
      <c r="H726" s="49">
        <v>2381.500995328</v>
      </c>
      <c r="I726" s="47">
        <v>23815.009953280001</v>
      </c>
      <c r="J726" s="50"/>
      <c r="K726" s="50"/>
      <c r="L726" s="49">
        <v>45858.95081985899</v>
      </c>
      <c r="M726" s="48">
        <f t="shared" si="22"/>
        <v>221225.37111600392</v>
      </c>
    </row>
    <row r="727" spans="1:13" s="21" customFormat="1" ht="12" customHeight="1" x14ac:dyDescent="0.2">
      <c r="A727" s="45" t="s">
        <v>30</v>
      </c>
      <c r="B727" s="54" t="s">
        <v>153</v>
      </c>
      <c r="C727" s="46">
        <v>508</v>
      </c>
      <c r="D727" s="47">
        <v>1</v>
      </c>
      <c r="E727" s="47">
        <v>7437.8698700799996</v>
      </c>
      <c r="F727" s="48">
        <f t="shared" si="23"/>
        <v>89254.438440959988</v>
      </c>
      <c r="G727" s="49">
        <v>5048.2781790904319</v>
      </c>
      <c r="H727" s="49">
        <v>1639.1886998471111</v>
      </c>
      <c r="I727" s="47">
        <v>16391.886998471109</v>
      </c>
      <c r="J727" s="50"/>
      <c r="K727" s="50"/>
      <c r="L727" s="49">
        <v>38214.85071228267</v>
      </c>
      <c r="M727" s="48">
        <f t="shared" si="22"/>
        <v>150548.64303065132</v>
      </c>
    </row>
    <row r="728" spans="1:13" s="21" customFormat="1" ht="12" customHeight="1" x14ac:dyDescent="0.2">
      <c r="A728" s="45" t="s">
        <v>154</v>
      </c>
      <c r="B728" s="54" t="s">
        <v>153</v>
      </c>
      <c r="C728" s="46">
        <v>508</v>
      </c>
      <c r="D728" s="47">
        <v>1</v>
      </c>
      <c r="E728" s="47">
        <v>8444.8195686399995</v>
      </c>
      <c r="F728" s="48">
        <f t="shared" si="23"/>
        <v>101337.83482367999</v>
      </c>
      <c r="G728" s="49">
        <v>16747.092897619972</v>
      </c>
      <c r="H728" s="49">
        <v>1929.5502542506667</v>
      </c>
      <c r="I728" s="47">
        <v>19295.502542506667</v>
      </c>
      <c r="J728" s="50"/>
      <c r="K728" s="50"/>
      <c r="L728" s="49">
        <v>40945.678821351059</v>
      </c>
      <c r="M728" s="48">
        <f t="shared" si="22"/>
        <v>180255.65933940836</v>
      </c>
    </row>
    <row r="729" spans="1:13" s="21" customFormat="1" ht="12" customHeight="1" x14ac:dyDescent="0.2">
      <c r="A729" s="45" t="s">
        <v>35</v>
      </c>
      <c r="B729" s="54" t="s">
        <v>153</v>
      </c>
      <c r="C729" s="46">
        <v>508</v>
      </c>
      <c r="D729" s="47">
        <v>1</v>
      </c>
      <c r="E729" s="47">
        <v>9420.0645427199997</v>
      </c>
      <c r="F729" s="48">
        <f t="shared" si="23"/>
        <v>113040.77451264</v>
      </c>
      <c r="G729" s="49">
        <v>15249.08558364672</v>
      </c>
      <c r="H729" s="49">
        <v>2076.4005424355555</v>
      </c>
      <c r="I729" s="47">
        <v>20764.005424355553</v>
      </c>
      <c r="J729" s="50"/>
      <c r="K729" s="50"/>
      <c r="L729" s="49">
        <v>42501.832445465094</v>
      </c>
      <c r="M729" s="48">
        <f t="shared" si="22"/>
        <v>193632.09850854293</v>
      </c>
    </row>
    <row r="730" spans="1:13" s="21" customFormat="1" ht="12" customHeight="1" x14ac:dyDescent="0.2">
      <c r="A730" s="45" t="s">
        <v>73</v>
      </c>
      <c r="B730" s="54" t="s">
        <v>153</v>
      </c>
      <c r="C730" s="46">
        <v>508</v>
      </c>
      <c r="D730" s="47">
        <v>1</v>
      </c>
      <c r="E730" s="47">
        <v>16257.010431999999</v>
      </c>
      <c r="F730" s="48">
        <f t="shared" si="23"/>
        <v>195084.125184</v>
      </c>
      <c r="G730" s="49">
        <v>0</v>
      </c>
      <c r="H730" s="49">
        <v>2750.4084053333336</v>
      </c>
      <c r="I730" s="47">
        <v>27504.084053333339</v>
      </c>
      <c r="J730" s="50"/>
      <c r="K730" s="50"/>
      <c r="L730" s="49">
        <v>18695.716631308813</v>
      </c>
      <c r="M730" s="48">
        <f t="shared" si="22"/>
        <v>244034.33427397549</v>
      </c>
    </row>
    <row r="731" spans="1:13" s="21" customFormat="1" ht="12" customHeight="1" x14ac:dyDescent="0.2">
      <c r="A731" s="45" t="s">
        <v>32</v>
      </c>
      <c r="B731" s="54" t="s">
        <v>153</v>
      </c>
      <c r="C731" s="46">
        <v>508</v>
      </c>
      <c r="D731" s="47">
        <v>1</v>
      </c>
      <c r="E731" s="47">
        <v>8449.1459686399994</v>
      </c>
      <c r="F731" s="48">
        <f t="shared" si="23"/>
        <v>101389.75162368</v>
      </c>
      <c r="G731" s="49">
        <v>16753.977065299969</v>
      </c>
      <c r="H731" s="49">
        <v>1930.3434275840002</v>
      </c>
      <c r="I731" s="47">
        <v>19303.434275840002</v>
      </c>
      <c r="J731" s="50"/>
      <c r="K731" s="50"/>
      <c r="L731" s="49">
        <v>40956.148524757991</v>
      </c>
      <c r="M731" s="48">
        <f t="shared" si="22"/>
        <v>180333.65491716197</v>
      </c>
    </row>
    <row r="732" spans="1:13" s="21" customFormat="1" ht="12" customHeight="1" x14ac:dyDescent="0.2">
      <c r="A732" s="45" t="s">
        <v>28</v>
      </c>
      <c r="B732" s="54" t="s">
        <v>155</v>
      </c>
      <c r="C732" s="46">
        <v>508</v>
      </c>
      <c r="D732" s="47">
        <v>1</v>
      </c>
      <c r="E732" s="47">
        <v>9179.3419161599995</v>
      </c>
      <c r="F732" s="48">
        <f t="shared" si="23"/>
        <v>110152.10299391999</v>
      </c>
      <c r="G732" s="49">
        <v>14929.887380828159</v>
      </c>
      <c r="H732" s="49">
        <v>2032.9367348622222</v>
      </c>
      <c r="I732" s="47">
        <v>20329.367348622221</v>
      </c>
      <c r="J732" s="50"/>
      <c r="K732" s="50"/>
      <c r="L732" s="49">
        <v>42033.941481037939</v>
      </c>
      <c r="M732" s="48">
        <f t="shared" si="22"/>
        <v>189478.23593927053</v>
      </c>
    </row>
    <row r="733" spans="1:13" s="21" customFormat="1" ht="12" customHeight="1" x14ac:dyDescent="0.2">
      <c r="A733" s="45" t="s">
        <v>28</v>
      </c>
      <c r="B733" s="54" t="s">
        <v>155</v>
      </c>
      <c r="C733" s="46">
        <v>508</v>
      </c>
      <c r="D733" s="47">
        <v>1</v>
      </c>
      <c r="E733" s="47">
        <v>10219.02429184</v>
      </c>
      <c r="F733" s="48">
        <f t="shared" si="23"/>
        <v>122628.29150208</v>
      </c>
      <c r="G733" s="49">
        <v>0</v>
      </c>
      <c r="H733" s="49">
        <v>2049.8373819733333</v>
      </c>
      <c r="I733" s="47">
        <v>20498.373819733333</v>
      </c>
      <c r="J733" s="50"/>
      <c r="K733" s="50"/>
      <c r="L733" s="49">
        <v>42986.637795851297</v>
      </c>
      <c r="M733" s="48">
        <f t="shared" si="22"/>
        <v>188163.14049963799</v>
      </c>
    </row>
    <row r="734" spans="1:13" s="21" customFormat="1" ht="12" customHeight="1" x14ac:dyDescent="0.2">
      <c r="A734" s="45" t="s">
        <v>28</v>
      </c>
      <c r="B734" s="54" t="s">
        <v>155</v>
      </c>
      <c r="C734" s="46">
        <v>508</v>
      </c>
      <c r="D734" s="47">
        <v>1</v>
      </c>
      <c r="E734" s="47">
        <v>10318.803189759999</v>
      </c>
      <c r="F734" s="48">
        <f t="shared" si="23"/>
        <v>123825.63827711999</v>
      </c>
      <c r="G734" s="49">
        <v>13152.650423697409</v>
      </c>
      <c r="H734" s="49">
        <v>2204.2316781795553</v>
      </c>
      <c r="I734" s="47">
        <v>22042.316781795555</v>
      </c>
      <c r="J734" s="50"/>
      <c r="K734" s="50"/>
      <c r="L734" s="49">
        <v>44323.741807171958</v>
      </c>
      <c r="M734" s="48">
        <f t="shared" si="22"/>
        <v>205548.57896796445</v>
      </c>
    </row>
    <row r="735" spans="1:13" s="21" customFormat="1" ht="12" customHeight="1" x14ac:dyDescent="0.2">
      <c r="A735" s="45" t="s">
        <v>68</v>
      </c>
      <c r="B735" s="54" t="s">
        <v>155</v>
      </c>
      <c r="C735" s="46">
        <v>508</v>
      </c>
      <c r="D735" s="47">
        <v>1</v>
      </c>
      <c r="E735" s="47">
        <v>18780.639354880001</v>
      </c>
      <c r="F735" s="48">
        <f t="shared" si="23"/>
        <v>225367.67225856002</v>
      </c>
      <c r="G735" s="49">
        <v>0</v>
      </c>
      <c r="H735" s="49">
        <v>3171.0132258133331</v>
      </c>
      <c r="I735" s="47">
        <v>31710.13225813333</v>
      </c>
      <c r="J735" s="50"/>
      <c r="K735" s="50"/>
      <c r="L735" s="49">
        <v>21400.311193992457</v>
      </c>
      <c r="M735" s="48">
        <f t="shared" si="22"/>
        <v>281649.12893649912</v>
      </c>
    </row>
    <row r="736" spans="1:13" s="21" customFormat="1" ht="12" customHeight="1" x14ac:dyDescent="0.2">
      <c r="A736" s="45" t="s">
        <v>32</v>
      </c>
      <c r="B736" s="54" t="s">
        <v>155</v>
      </c>
      <c r="C736" s="46">
        <v>508</v>
      </c>
      <c r="D736" s="47">
        <v>1</v>
      </c>
      <c r="E736" s="47">
        <v>8736.8515686400006</v>
      </c>
      <c r="F736" s="48">
        <f t="shared" si="23"/>
        <v>104842.21882368001</v>
      </c>
      <c r="G736" s="49">
        <v>14343.14518001664</v>
      </c>
      <c r="H736" s="49">
        <v>1953.042644337778</v>
      </c>
      <c r="I736" s="47">
        <v>19530.426443377779</v>
      </c>
      <c r="J736" s="50"/>
      <c r="K736" s="50"/>
      <c r="L736" s="49">
        <v>41176.831308774788</v>
      </c>
      <c r="M736" s="48">
        <f t="shared" si="22"/>
        <v>181845.664400187</v>
      </c>
    </row>
    <row r="737" spans="1:13" s="21" customFormat="1" ht="12" customHeight="1" x14ac:dyDescent="0.2">
      <c r="A737" s="45" t="s">
        <v>33</v>
      </c>
      <c r="B737" s="54" t="s">
        <v>155</v>
      </c>
      <c r="C737" s="46">
        <v>508</v>
      </c>
      <c r="D737" s="47">
        <v>1</v>
      </c>
      <c r="E737" s="47">
        <v>11319.951185919999</v>
      </c>
      <c r="F737" s="48">
        <f t="shared" si="23"/>
        <v>135839.41423103999</v>
      </c>
      <c r="G737" s="49">
        <v>14214.668218023935</v>
      </c>
      <c r="H737" s="49">
        <v>2382.2135441635555</v>
      </c>
      <c r="I737" s="47">
        <v>23822.135441635553</v>
      </c>
      <c r="J737" s="50"/>
      <c r="K737" s="50"/>
      <c r="L737" s="49">
        <v>45865.121720790528</v>
      </c>
      <c r="M737" s="48">
        <f t="shared" si="22"/>
        <v>222123.55315565359</v>
      </c>
    </row>
    <row r="738" spans="1:13" s="21" customFormat="1" ht="12" customHeight="1" x14ac:dyDescent="0.2">
      <c r="A738" s="45" t="s">
        <v>33</v>
      </c>
      <c r="B738" s="54" t="s">
        <v>155</v>
      </c>
      <c r="C738" s="46">
        <v>508</v>
      </c>
      <c r="D738" s="47">
        <v>1</v>
      </c>
      <c r="E738" s="47">
        <v>12149.791047680001</v>
      </c>
      <c r="F738" s="48">
        <f t="shared" si="23"/>
        <v>145797.49257216</v>
      </c>
      <c r="G738" s="49">
        <v>26416.184100913153</v>
      </c>
      <c r="H738" s="49">
        <v>2648.322222762667</v>
      </c>
      <c r="I738" s="47">
        <v>26483.222227626669</v>
      </c>
      <c r="J738" s="50"/>
      <c r="K738" s="50"/>
      <c r="L738" s="49">
        <v>48169.708032235983</v>
      </c>
      <c r="M738" s="48">
        <f t="shared" si="22"/>
        <v>249514.92915569845</v>
      </c>
    </row>
    <row r="739" spans="1:13" s="21" customFormat="1" ht="12" customHeight="1" x14ac:dyDescent="0.2">
      <c r="A739" s="45" t="s">
        <v>33</v>
      </c>
      <c r="B739" s="54" t="s">
        <v>155</v>
      </c>
      <c r="C739" s="46">
        <v>508</v>
      </c>
      <c r="D739" s="47">
        <v>1</v>
      </c>
      <c r="E739" s="47">
        <v>14518.58157568</v>
      </c>
      <c r="F739" s="48">
        <f t="shared" si="23"/>
        <v>174222.97890816</v>
      </c>
      <c r="G739" s="49">
        <v>22009.71916935168</v>
      </c>
      <c r="H739" s="49">
        <v>2996.9661178311112</v>
      </c>
      <c r="I739" s="47">
        <v>29969.661178311111</v>
      </c>
      <c r="J739" s="50"/>
      <c r="K739" s="50"/>
      <c r="L739" s="49">
        <v>51189.075729575139</v>
      </c>
      <c r="M739" s="48">
        <f t="shared" si="22"/>
        <v>280388.40110322903</v>
      </c>
    </row>
    <row r="740" spans="1:13" s="21" customFormat="1" ht="12" customHeight="1" x14ac:dyDescent="0.2">
      <c r="A740" s="45" t="s">
        <v>30</v>
      </c>
      <c r="B740" s="54" t="s">
        <v>156</v>
      </c>
      <c r="C740" s="46">
        <v>508</v>
      </c>
      <c r="D740" s="47">
        <v>1</v>
      </c>
      <c r="E740" s="47">
        <v>8591.9915827200002</v>
      </c>
      <c r="F740" s="48">
        <f t="shared" si="23"/>
        <v>103103.89899264</v>
      </c>
      <c r="G740" s="49">
        <v>0</v>
      </c>
      <c r="H740" s="49">
        <v>1472.9052637866666</v>
      </c>
      <c r="I740" s="47">
        <v>14729.052637866667</v>
      </c>
      <c r="J740" s="50"/>
      <c r="K740" s="50"/>
      <c r="L740" s="49">
        <v>15271.538908673909</v>
      </c>
      <c r="M740" s="48">
        <f t="shared" si="22"/>
        <v>134577.39580296725</v>
      </c>
    </row>
    <row r="741" spans="1:13" s="21" customFormat="1" ht="12" customHeight="1" x14ac:dyDescent="0.2">
      <c r="A741" s="45" t="s">
        <v>68</v>
      </c>
      <c r="B741" s="54" t="s">
        <v>156</v>
      </c>
      <c r="C741" s="46">
        <v>508</v>
      </c>
      <c r="D741" s="47">
        <v>1</v>
      </c>
      <c r="E741" s="47">
        <v>16334.600089600001</v>
      </c>
      <c r="F741" s="48">
        <f t="shared" si="23"/>
        <v>196015.20107519999</v>
      </c>
      <c r="G741" s="49">
        <v>0</v>
      </c>
      <c r="H741" s="49">
        <v>2763.3400149333334</v>
      </c>
      <c r="I741" s="47">
        <v>27633.400149333334</v>
      </c>
      <c r="J741" s="50"/>
      <c r="K741" s="50"/>
      <c r="L741" s="49">
        <v>18773.182145456634</v>
      </c>
      <c r="M741" s="48">
        <f t="shared" si="22"/>
        <v>245185.1233849233</v>
      </c>
    </row>
    <row r="742" spans="1:13" s="21" customFormat="1" ht="12" customHeight="1" x14ac:dyDescent="0.2">
      <c r="A742" s="45" t="s">
        <v>73</v>
      </c>
      <c r="B742" s="54" t="s">
        <v>156</v>
      </c>
      <c r="C742" s="46">
        <v>508</v>
      </c>
      <c r="D742" s="47">
        <v>1</v>
      </c>
      <c r="E742" s="47">
        <v>22550.687743999999</v>
      </c>
      <c r="F742" s="48">
        <f t="shared" si="23"/>
        <v>270608.252928</v>
      </c>
      <c r="G742" s="49">
        <v>0</v>
      </c>
      <c r="H742" s="49">
        <v>4035.0879573333341</v>
      </c>
      <c r="I742" s="47">
        <v>40350.879573333339</v>
      </c>
      <c r="J742" s="50"/>
      <c r="K742" s="50"/>
      <c r="L742" s="49">
        <v>44511.095337907209</v>
      </c>
      <c r="M742" s="48">
        <f t="shared" si="22"/>
        <v>359505.31579657388</v>
      </c>
    </row>
    <row r="743" spans="1:13" s="21" customFormat="1" ht="12" customHeight="1" x14ac:dyDescent="0.2">
      <c r="A743" s="45" t="s">
        <v>157</v>
      </c>
      <c r="B743" s="54" t="s">
        <v>156</v>
      </c>
      <c r="C743" s="46">
        <v>508</v>
      </c>
      <c r="D743" s="47">
        <v>1</v>
      </c>
      <c r="E743" s="47">
        <v>8112</v>
      </c>
      <c r="F743" s="48">
        <f t="shared" si="23"/>
        <v>97344</v>
      </c>
      <c r="G743" s="49">
        <v>0</v>
      </c>
      <c r="H743" s="49">
        <v>1698.6666666666667</v>
      </c>
      <c r="I743" s="47">
        <v>16986.666666666668</v>
      </c>
      <c r="J743" s="50"/>
      <c r="K743" s="50"/>
      <c r="L743" s="49">
        <v>38857.09796877193</v>
      </c>
      <c r="M743" s="48">
        <f t="shared" si="22"/>
        <v>154886.43130210528</v>
      </c>
    </row>
    <row r="744" spans="1:13" s="21" customFormat="1" ht="12" customHeight="1" x14ac:dyDescent="0.2">
      <c r="A744" s="45" t="s">
        <v>157</v>
      </c>
      <c r="B744" s="54" t="s">
        <v>156</v>
      </c>
      <c r="C744" s="46">
        <v>508</v>
      </c>
      <c r="D744" s="47">
        <v>3</v>
      </c>
      <c r="E744" s="47">
        <v>12410.729210879999</v>
      </c>
      <c r="F744" s="48">
        <f t="shared" si="23"/>
        <v>446786.25159167993</v>
      </c>
      <c r="G744" s="49">
        <v>57644.12080088065</v>
      </c>
      <c r="H744" s="49">
        <v>7849.1449892266683</v>
      </c>
      <c r="I744" s="47">
        <v>78491.449892266683</v>
      </c>
      <c r="J744" s="50"/>
      <c r="K744" s="50"/>
      <c r="L744" s="49">
        <v>143679.27769309952</v>
      </c>
      <c r="M744" s="48">
        <f t="shared" si="22"/>
        <v>734450.24496715353</v>
      </c>
    </row>
    <row r="745" spans="1:13" s="21" customFormat="1" ht="12" customHeight="1" x14ac:dyDescent="0.2">
      <c r="A745" s="45" t="s">
        <v>157</v>
      </c>
      <c r="B745" s="54" t="s">
        <v>156</v>
      </c>
      <c r="C745" s="46">
        <v>508</v>
      </c>
      <c r="D745" s="47">
        <v>7</v>
      </c>
      <c r="E745" s="47">
        <v>12413.1814144</v>
      </c>
      <c r="F745" s="48">
        <f t="shared" si="23"/>
        <v>1042707.2388096</v>
      </c>
      <c r="G745" s="49">
        <v>115307.75133296644</v>
      </c>
      <c r="H745" s="49">
        <v>18116.476768000004</v>
      </c>
      <c r="I745" s="47">
        <v>181164.76768000005</v>
      </c>
      <c r="J745" s="50"/>
      <c r="K745" s="50"/>
      <c r="L745" s="49">
        <v>333535.21692344587</v>
      </c>
      <c r="M745" s="48">
        <f t="shared" si="22"/>
        <v>1690831.4515140124</v>
      </c>
    </row>
    <row r="746" spans="1:13" s="21" customFormat="1" ht="12" customHeight="1" x14ac:dyDescent="0.2">
      <c r="A746" s="45" t="s">
        <v>157</v>
      </c>
      <c r="B746" s="54" t="s">
        <v>156</v>
      </c>
      <c r="C746" s="46">
        <v>508</v>
      </c>
      <c r="D746" s="47">
        <v>1</v>
      </c>
      <c r="E746" s="47">
        <v>12415.344614400001</v>
      </c>
      <c r="F746" s="48">
        <f t="shared" si="23"/>
        <v>148984.1353728</v>
      </c>
      <c r="G746" s="49">
        <v>15376.661566955523</v>
      </c>
      <c r="H746" s="49">
        <v>2576.9501536711118</v>
      </c>
      <c r="I746" s="47">
        <v>25769.501536711119</v>
      </c>
      <c r="J746" s="50"/>
      <c r="K746" s="50"/>
      <c r="L746" s="49">
        <v>47551.603074841005</v>
      </c>
      <c r="M746" s="48">
        <f t="shared" si="22"/>
        <v>240258.85170497876</v>
      </c>
    </row>
    <row r="747" spans="1:13" s="21" customFormat="1" ht="12" customHeight="1" x14ac:dyDescent="0.2">
      <c r="A747" s="45" t="s">
        <v>157</v>
      </c>
      <c r="B747" s="54" t="s">
        <v>156</v>
      </c>
      <c r="C747" s="46">
        <v>508</v>
      </c>
      <c r="D747" s="47">
        <v>1</v>
      </c>
      <c r="E747" s="47">
        <v>12478.077414400001</v>
      </c>
      <c r="F747" s="48">
        <f t="shared" si="23"/>
        <v>149736.9289728</v>
      </c>
      <c r="G747" s="49">
        <v>19304.010651494402</v>
      </c>
      <c r="H747" s="49">
        <v>2628.5417553777784</v>
      </c>
      <c r="I747" s="47">
        <v>26285.417553777785</v>
      </c>
      <c r="J747" s="50"/>
      <c r="K747" s="50"/>
      <c r="L747" s="49">
        <v>47998.40285493328</v>
      </c>
      <c r="M747" s="48">
        <f t="shared" si="22"/>
        <v>245953.30178838325</v>
      </c>
    </row>
    <row r="748" spans="1:13" s="21" customFormat="1" ht="12" customHeight="1" x14ac:dyDescent="0.2">
      <c r="A748" s="45" t="s">
        <v>157</v>
      </c>
      <c r="B748" s="54" t="s">
        <v>156</v>
      </c>
      <c r="C748" s="46">
        <v>508</v>
      </c>
      <c r="D748" s="47">
        <v>1</v>
      </c>
      <c r="E748" s="47">
        <v>12949.655014399999</v>
      </c>
      <c r="F748" s="48">
        <f t="shared" si="23"/>
        <v>155395.86017279999</v>
      </c>
      <c r="G748" s="49">
        <v>15943.458039275523</v>
      </c>
      <c r="H748" s="49">
        <v>2671.9386692266671</v>
      </c>
      <c r="I748" s="47">
        <v>26719.386692266671</v>
      </c>
      <c r="J748" s="50"/>
      <c r="K748" s="50"/>
      <c r="L748" s="49">
        <v>48374.234015877089</v>
      </c>
      <c r="M748" s="48">
        <f t="shared" si="22"/>
        <v>249104.87758944594</v>
      </c>
    </row>
    <row r="749" spans="1:13" s="21" customFormat="1" ht="12" customHeight="1" x14ac:dyDescent="0.2">
      <c r="A749" s="45" t="s">
        <v>157</v>
      </c>
      <c r="B749" s="54" t="s">
        <v>156</v>
      </c>
      <c r="C749" s="46">
        <v>508</v>
      </c>
      <c r="D749" s="47">
        <v>1</v>
      </c>
      <c r="E749" s="47">
        <v>13204.9126144</v>
      </c>
      <c r="F749" s="48">
        <f t="shared" si="23"/>
        <v>158458.95137279999</v>
      </c>
      <c r="G749" s="49">
        <v>16214.235301355522</v>
      </c>
      <c r="H749" s="49">
        <v>2717.3177981155559</v>
      </c>
      <c r="I749" s="47">
        <v>27173.177981155561</v>
      </c>
      <c r="J749" s="50"/>
      <c r="K749" s="50"/>
      <c r="L749" s="49">
        <v>48767.231793376122</v>
      </c>
      <c r="M749" s="48">
        <f t="shared" si="22"/>
        <v>253330.91424680271</v>
      </c>
    </row>
    <row r="750" spans="1:13" s="21" customFormat="1" ht="12" customHeight="1" x14ac:dyDescent="0.2">
      <c r="A750" s="45" t="s">
        <v>157</v>
      </c>
      <c r="B750" s="54" t="s">
        <v>156</v>
      </c>
      <c r="C750" s="46">
        <v>508</v>
      </c>
      <c r="D750" s="47">
        <v>1</v>
      </c>
      <c r="E750" s="47">
        <v>13206.318694400001</v>
      </c>
      <c r="F750" s="48">
        <f t="shared" si="23"/>
        <v>158475.8243328</v>
      </c>
      <c r="G750" s="49">
        <v>16215.726871019522</v>
      </c>
      <c r="H750" s="49">
        <v>2717.5677678933334</v>
      </c>
      <c r="I750" s="47">
        <v>27175.677678933334</v>
      </c>
      <c r="J750" s="50"/>
      <c r="K750" s="50"/>
      <c r="L750" s="49">
        <v>48769.396611642005</v>
      </c>
      <c r="M750" s="48">
        <f t="shared" si="22"/>
        <v>253354.1932622882</v>
      </c>
    </row>
    <row r="751" spans="1:13" s="21" customFormat="1" ht="12" customHeight="1" x14ac:dyDescent="0.2">
      <c r="A751" s="45" t="s">
        <v>157</v>
      </c>
      <c r="B751" s="54" t="s">
        <v>156</v>
      </c>
      <c r="C751" s="46">
        <v>508</v>
      </c>
      <c r="D751" s="47">
        <v>1</v>
      </c>
      <c r="E751" s="47">
        <v>17297.687014399999</v>
      </c>
      <c r="F751" s="48">
        <f t="shared" si="23"/>
        <v>207572.24417279998</v>
      </c>
      <c r="G751" s="49">
        <v>15416.887788656644</v>
      </c>
      <c r="H751" s="49">
        <v>3391.0952275200002</v>
      </c>
      <c r="I751" s="47">
        <v>33910.952275200005</v>
      </c>
      <c r="J751" s="50"/>
      <c r="K751" s="50"/>
      <c r="L751" s="49">
        <v>54602.359940796028</v>
      </c>
      <c r="M751" s="48">
        <f t="shared" si="22"/>
        <v>314893.53940497269</v>
      </c>
    </row>
    <row r="752" spans="1:13" s="21" customFormat="1" ht="12" customHeight="1" x14ac:dyDescent="0.2">
      <c r="A752" s="45" t="s">
        <v>32</v>
      </c>
      <c r="B752" s="54" t="s">
        <v>156</v>
      </c>
      <c r="C752" s="46">
        <v>508</v>
      </c>
      <c r="D752" s="47">
        <v>1</v>
      </c>
      <c r="E752" s="47">
        <v>9401.4558310400007</v>
      </c>
      <c r="F752" s="48">
        <f t="shared" si="23"/>
        <v>112817.46997248</v>
      </c>
      <c r="G752" s="49">
        <v>21314.174604742657</v>
      </c>
      <c r="H752" s="49">
        <v>2136.8265018880002</v>
      </c>
      <c r="I752" s="47">
        <v>21368.26501888</v>
      </c>
      <c r="J752" s="50"/>
      <c r="K752" s="50"/>
      <c r="L752" s="49">
        <v>43004.46457586981</v>
      </c>
      <c r="M752" s="48">
        <f t="shared" si="22"/>
        <v>200641.20067386044</v>
      </c>
    </row>
    <row r="753" spans="1:13" s="21" customFormat="1" ht="12" customHeight="1" x14ac:dyDescent="0.2">
      <c r="A753" s="45" t="s">
        <v>158</v>
      </c>
      <c r="B753" s="54" t="s">
        <v>159</v>
      </c>
      <c r="C753" s="46">
        <v>508</v>
      </c>
      <c r="D753" s="47">
        <v>1</v>
      </c>
      <c r="E753" s="47">
        <v>70000</v>
      </c>
      <c r="F753" s="48">
        <f t="shared" si="23"/>
        <v>840000</v>
      </c>
      <c r="G753" s="49">
        <v>0</v>
      </c>
      <c r="H753" s="49">
        <v>11707.573333333334</v>
      </c>
      <c r="I753" s="47">
        <v>117075.73333333335</v>
      </c>
      <c r="J753" s="50"/>
      <c r="K753" s="50"/>
      <c r="L753" s="49">
        <v>89430.872533333444</v>
      </c>
      <c r="M753" s="48">
        <f t="shared" si="22"/>
        <v>1058214.1792000001</v>
      </c>
    </row>
    <row r="754" spans="1:13" s="21" customFormat="1" ht="12" customHeight="1" x14ac:dyDescent="0.2">
      <c r="A754" s="45" t="s">
        <v>32</v>
      </c>
      <c r="B754" s="54" t="s">
        <v>159</v>
      </c>
      <c r="C754" s="46">
        <v>508</v>
      </c>
      <c r="D754" s="47">
        <v>1</v>
      </c>
      <c r="E754" s="47">
        <v>9909.3059686399993</v>
      </c>
      <c r="F754" s="48">
        <f t="shared" si="23"/>
        <v>118911.67162367998</v>
      </c>
      <c r="G754" s="49">
        <v>15897.819714416641</v>
      </c>
      <c r="H754" s="49">
        <v>2164.7357998933335</v>
      </c>
      <c r="I754" s="47">
        <v>21647.357998933338</v>
      </c>
      <c r="J754" s="50"/>
      <c r="K754" s="50"/>
      <c r="L754" s="49">
        <v>43627.625467871861</v>
      </c>
      <c r="M754" s="48">
        <f t="shared" si="22"/>
        <v>202249.21060479517</v>
      </c>
    </row>
    <row r="755" spans="1:13" s="21" customFormat="1" ht="12" customHeight="1" x14ac:dyDescent="0.2">
      <c r="A755" s="45" t="s">
        <v>33</v>
      </c>
      <c r="B755" s="54" t="s">
        <v>159</v>
      </c>
      <c r="C755" s="46">
        <v>508</v>
      </c>
      <c r="D755" s="47">
        <v>1</v>
      </c>
      <c r="E755" s="47">
        <v>17541.66742016</v>
      </c>
      <c r="F755" s="48">
        <f t="shared" si="23"/>
        <v>210500.00904192001</v>
      </c>
      <c r="G755" s="49">
        <v>26018.330999132166</v>
      </c>
      <c r="H755" s="49">
        <v>3542.8010619733341</v>
      </c>
      <c r="I755" s="47">
        <v>35428.010619733337</v>
      </c>
      <c r="J755" s="50"/>
      <c r="K755" s="50"/>
      <c r="L755" s="49">
        <v>55916.18101302893</v>
      </c>
      <c r="M755" s="48">
        <f t="shared" si="22"/>
        <v>331405.33273578779</v>
      </c>
    </row>
    <row r="756" spans="1:13" s="21" customFormat="1" ht="12" customHeight="1" x14ac:dyDescent="0.2">
      <c r="A756" s="45" t="s">
        <v>27</v>
      </c>
      <c r="B756" s="54" t="s">
        <v>160</v>
      </c>
      <c r="C756" s="46">
        <v>508</v>
      </c>
      <c r="D756" s="47">
        <v>1</v>
      </c>
      <c r="E756" s="47">
        <v>10435.85307648</v>
      </c>
      <c r="F756" s="48">
        <f t="shared" si="23"/>
        <v>125230.23691775999</v>
      </c>
      <c r="G756" s="49">
        <v>13276.816943529982</v>
      </c>
      <c r="H756" s="49">
        <v>2225.0405469297775</v>
      </c>
      <c r="I756" s="47">
        <v>22250.405469297773</v>
      </c>
      <c r="J756" s="50"/>
      <c r="K756" s="50"/>
      <c r="L756" s="49">
        <v>44503.953269386882</v>
      </c>
      <c r="M756" s="48">
        <f t="shared" si="22"/>
        <v>207486.45314690442</v>
      </c>
    </row>
    <row r="757" spans="1:13" s="21" customFormat="1" ht="12" customHeight="1" x14ac:dyDescent="0.2">
      <c r="A757" s="45" t="s">
        <v>43</v>
      </c>
      <c r="B757" s="54" t="s">
        <v>160</v>
      </c>
      <c r="C757" s="46">
        <v>508</v>
      </c>
      <c r="D757" s="47">
        <v>1</v>
      </c>
      <c r="E757" s="47">
        <v>39257.646305280003</v>
      </c>
      <c r="F757" s="48">
        <f t="shared" si="23"/>
        <v>471091.75566336</v>
      </c>
      <c r="G757" s="49">
        <v>0</v>
      </c>
      <c r="H757" s="49">
        <v>6583.8477175466669</v>
      </c>
      <c r="I757" s="47">
        <v>65838.477175466658</v>
      </c>
      <c r="J757" s="50"/>
      <c r="K757" s="50"/>
      <c r="L757" s="49">
        <v>49329.868566335987</v>
      </c>
      <c r="M757" s="48">
        <f t="shared" si="22"/>
        <v>592843.94912270934</v>
      </c>
    </row>
    <row r="758" spans="1:13" s="21" customFormat="1" ht="12" customHeight="1" x14ac:dyDescent="0.2">
      <c r="A758" s="45" t="s">
        <v>161</v>
      </c>
      <c r="B758" s="54" t="s">
        <v>162</v>
      </c>
      <c r="C758" s="46">
        <v>508</v>
      </c>
      <c r="D758" s="47">
        <v>1</v>
      </c>
      <c r="E758" s="47">
        <v>7289.0702643200002</v>
      </c>
      <c r="F758" s="48">
        <f t="shared" si="23"/>
        <v>87468.84317184001</v>
      </c>
      <c r="G758" s="49">
        <v>7156.1596622929919</v>
      </c>
      <c r="H758" s="49">
        <v>1574.0672962560002</v>
      </c>
      <c r="I758" s="47">
        <v>15740.67296256</v>
      </c>
      <c r="J758" s="50"/>
      <c r="K758" s="50"/>
      <c r="L758" s="49">
        <v>33156.689119041708</v>
      </c>
      <c r="M758" s="48">
        <f t="shared" si="22"/>
        <v>145096.4322119907</v>
      </c>
    </row>
    <row r="759" spans="1:13" s="21" customFormat="1" ht="12" customHeight="1" x14ac:dyDescent="0.2">
      <c r="A759" s="45" t="s">
        <v>161</v>
      </c>
      <c r="B759" s="54" t="s">
        <v>162</v>
      </c>
      <c r="C759" s="46">
        <v>508</v>
      </c>
      <c r="D759" s="47">
        <v>1</v>
      </c>
      <c r="E759" s="47">
        <v>9913.4471987199995</v>
      </c>
      <c r="F759" s="48">
        <f t="shared" si="23"/>
        <v>118961.36638463999</v>
      </c>
      <c r="G759" s="49">
        <v>12325.485268402175</v>
      </c>
      <c r="H759" s="49">
        <v>2065.6083908835553</v>
      </c>
      <c r="I759" s="47">
        <v>20656.083908835553</v>
      </c>
      <c r="J759" s="50"/>
      <c r="K759" s="50"/>
      <c r="L759" s="49">
        <v>38284.960096434676</v>
      </c>
      <c r="M759" s="48">
        <f t="shared" si="22"/>
        <v>192293.50404919591</v>
      </c>
    </row>
    <row r="760" spans="1:13" s="21" customFormat="1" ht="12" customHeight="1" x14ac:dyDescent="0.2">
      <c r="A760" s="45" t="s">
        <v>161</v>
      </c>
      <c r="B760" s="54" t="s">
        <v>162</v>
      </c>
      <c r="C760" s="46">
        <v>508</v>
      </c>
      <c r="D760" s="47">
        <v>1</v>
      </c>
      <c r="E760" s="47">
        <v>10042.920775680001</v>
      </c>
      <c r="F760" s="48">
        <f t="shared" si="23"/>
        <v>120515.04930816</v>
      </c>
      <c r="G760" s="49">
        <v>6429.9971794206722</v>
      </c>
      <c r="H760" s="49">
        <v>2087.8363558115552</v>
      </c>
      <c r="I760" s="47">
        <v>20878.363558115554</v>
      </c>
      <c r="J760" s="50"/>
      <c r="K760" s="50"/>
      <c r="L760" s="49">
        <v>43132.063766897387</v>
      </c>
      <c r="M760" s="48">
        <f t="shared" si="22"/>
        <v>193043.31016840515</v>
      </c>
    </row>
    <row r="761" spans="1:13" s="21" customFormat="1" ht="12" customHeight="1" x14ac:dyDescent="0.2">
      <c r="A761" s="45" t="s">
        <v>161</v>
      </c>
      <c r="B761" s="54" t="s">
        <v>162</v>
      </c>
      <c r="C761" s="46">
        <v>508</v>
      </c>
      <c r="D761" s="47">
        <v>4</v>
      </c>
      <c r="E761" s="47">
        <v>12135.635932159999</v>
      </c>
      <c r="F761" s="48">
        <f t="shared" si="23"/>
        <v>582510.52474367991</v>
      </c>
      <c r="G761" s="49">
        <v>62401.82807655014</v>
      </c>
      <c r="H761" s="49">
        <v>9881.1045404586694</v>
      </c>
      <c r="I761" s="47">
        <v>98811.045404586679</v>
      </c>
      <c r="J761" s="50"/>
      <c r="K761" s="50"/>
      <c r="L761" s="49">
        <v>168539.88775382499</v>
      </c>
      <c r="M761" s="48">
        <f t="shared" si="22"/>
        <v>922144.39051910047</v>
      </c>
    </row>
    <row r="762" spans="1:13" s="21" customFormat="1" ht="12" customHeight="1" x14ac:dyDescent="0.2">
      <c r="A762" s="45" t="s">
        <v>161</v>
      </c>
      <c r="B762" s="54" t="s">
        <v>162</v>
      </c>
      <c r="C762" s="46">
        <v>508</v>
      </c>
      <c r="D762" s="47">
        <v>1</v>
      </c>
      <c r="E762" s="47">
        <v>13217.23593216</v>
      </c>
      <c r="F762" s="48">
        <f t="shared" si="23"/>
        <v>158606.83118591999</v>
      </c>
      <c r="G762" s="49">
        <v>0</v>
      </c>
      <c r="H762" s="49">
        <v>2487.1393220266673</v>
      </c>
      <c r="I762" s="47">
        <v>24871.393220266673</v>
      </c>
      <c r="J762" s="50"/>
      <c r="K762" s="50"/>
      <c r="L762" s="49">
        <v>42281.012533333997</v>
      </c>
      <c r="M762" s="48">
        <f t="shared" si="22"/>
        <v>228246.37626154732</v>
      </c>
    </row>
    <row r="763" spans="1:13" s="21" customFormat="1" ht="12" customHeight="1" x14ac:dyDescent="0.2">
      <c r="A763" s="45" t="s">
        <v>161</v>
      </c>
      <c r="B763" s="54" t="s">
        <v>162</v>
      </c>
      <c r="C763" s="46">
        <v>508</v>
      </c>
      <c r="D763" s="47">
        <v>1</v>
      </c>
      <c r="E763" s="47">
        <v>16576.186332159999</v>
      </c>
      <c r="F763" s="48">
        <f t="shared" si="23"/>
        <v>198914.23598592001</v>
      </c>
      <c r="G763" s="49">
        <v>24241.648676444162</v>
      </c>
      <c r="H763" s="49">
        <v>3300.8780877511113</v>
      </c>
      <c r="I763" s="47">
        <v>33008.780877511112</v>
      </c>
      <c r="J763" s="50"/>
      <c r="K763" s="50"/>
      <c r="L763" s="49">
        <v>39515.170216864266</v>
      </c>
      <c r="M763" s="48">
        <f t="shared" si="22"/>
        <v>298980.71384449064</v>
      </c>
    </row>
    <row r="764" spans="1:13" s="21" customFormat="1" ht="12" customHeight="1" x14ac:dyDescent="0.2">
      <c r="A764" s="45" t="s">
        <v>32</v>
      </c>
      <c r="B764" s="54" t="s">
        <v>162</v>
      </c>
      <c r="C764" s="46">
        <v>508</v>
      </c>
      <c r="D764" s="47">
        <v>1</v>
      </c>
      <c r="E764" s="47">
        <v>9216.5454950399999</v>
      </c>
      <c r="F764" s="48">
        <f t="shared" si="23"/>
        <v>110598.54594047999</v>
      </c>
      <c r="G764" s="49">
        <v>17975.063191707646</v>
      </c>
      <c r="H764" s="49">
        <v>2071.0333407573335</v>
      </c>
      <c r="I764" s="47">
        <v>20710.333407573333</v>
      </c>
      <c r="J764" s="50"/>
      <c r="K764" s="50"/>
      <c r="L764" s="49">
        <v>42371.315972778757</v>
      </c>
      <c r="M764" s="48">
        <f t="shared" si="22"/>
        <v>193726.29185329709</v>
      </c>
    </row>
    <row r="765" spans="1:13" s="21" customFormat="1" ht="12" customHeight="1" x14ac:dyDescent="0.2">
      <c r="A765" s="45" t="s">
        <v>33</v>
      </c>
      <c r="B765" s="54" t="s">
        <v>162</v>
      </c>
      <c r="C765" s="46">
        <v>508</v>
      </c>
      <c r="D765" s="47">
        <v>1</v>
      </c>
      <c r="E765" s="47">
        <v>18011.780966400001</v>
      </c>
      <c r="F765" s="48">
        <f t="shared" si="23"/>
        <v>216141.37159680002</v>
      </c>
      <c r="G765" s="49">
        <v>15985.020936867841</v>
      </c>
      <c r="H765" s="49">
        <v>3516.0616691199998</v>
      </c>
      <c r="I765" s="47">
        <v>35160.616691199997</v>
      </c>
      <c r="J765" s="50"/>
      <c r="K765" s="50"/>
      <c r="L765" s="49">
        <v>55742.08723965528</v>
      </c>
      <c r="M765" s="48">
        <f t="shared" si="22"/>
        <v>326545.1581336431</v>
      </c>
    </row>
    <row r="766" spans="1:13" s="21" customFormat="1" ht="12" customHeight="1" x14ac:dyDescent="0.2">
      <c r="A766" s="45" t="s">
        <v>161</v>
      </c>
      <c r="B766" s="54" t="s">
        <v>163</v>
      </c>
      <c r="C766" s="46">
        <v>508</v>
      </c>
      <c r="D766" s="47">
        <v>1</v>
      </c>
      <c r="E766" s="47">
        <v>10894.378876160001</v>
      </c>
      <c r="F766" s="48">
        <f t="shared" si="23"/>
        <v>130732.54651392001</v>
      </c>
      <c r="G766" s="49">
        <v>10024.543193872898</v>
      </c>
      <c r="H766" s="49">
        <v>2204.9963033280001</v>
      </c>
      <c r="I766" s="47">
        <v>22049.963033280001</v>
      </c>
      <c r="J766" s="50"/>
      <c r="K766" s="50"/>
      <c r="L766" s="49">
        <v>39837.563705637542</v>
      </c>
      <c r="M766" s="48">
        <f t="shared" si="22"/>
        <v>204849.61275003845</v>
      </c>
    </row>
    <row r="767" spans="1:13" s="21" customFormat="1" ht="12" customHeight="1" x14ac:dyDescent="0.2">
      <c r="A767" s="45" t="s">
        <v>33</v>
      </c>
      <c r="B767" s="54" t="s">
        <v>163</v>
      </c>
      <c r="C767" s="46">
        <v>508</v>
      </c>
      <c r="D767" s="47">
        <v>1</v>
      </c>
      <c r="E767" s="47">
        <v>15096.13693952</v>
      </c>
      <c r="F767" s="48">
        <f t="shared" si="23"/>
        <v>181153.64327423999</v>
      </c>
      <c r="G767" s="49">
        <v>18220.446065442819</v>
      </c>
      <c r="H767" s="49">
        <v>3053.5354559146672</v>
      </c>
      <c r="I767" s="47">
        <v>30535.354559146675</v>
      </c>
      <c r="J767" s="50"/>
      <c r="K767" s="50"/>
      <c r="L767" s="49">
        <v>51678.984299566902</v>
      </c>
      <c r="M767" s="48">
        <f t="shared" si="22"/>
        <v>284641.96365431108</v>
      </c>
    </row>
    <row r="768" spans="1:13" s="21" customFormat="1" ht="12" customHeight="1" x14ac:dyDescent="0.2">
      <c r="A768" s="45" t="s">
        <v>25</v>
      </c>
      <c r="B768" s="54" t="s">
        <v>164</v>
      </c>
      <c r="C768" s="46">
        <v>508</v>
      </c>
      <c r="D768" s="47">
        <v>2</v>
      </c>
      <c r="E768" s="47">
        <v>11154.035476479999</v>
      </c>
      <c r="F768" s="48">
        <f t="shared" si="23"/>
        <v>267696.85143551999</v>
      </c>
      <c r="G768" s="49">
        <v>13886.418817449983</v>
      </c>
      <c r="H768" s="49">
        <v>4508.9553307875558</v>
      </c>
      <c r="I768" s="47">
        <v>45089.553307875554</v>
      </c>
      <c r="J768" s="50"/>
      <c r="K768" s="50"/>
      <c r="L768" s="49">
        <v>86073.296270326086</v>
      </c>
      <c r="M768" s="48">
        <f t="shared" si="22"/>
        <v>417255.07516195922</v>
      </c>
    </row>
    <row r="769" spans="1:13" s="21" customFormat="1" ht="12" customHeight="1" x14ac:dyDescent="0.2">
      <c r="A769" s="45" t="s">
        <v>25</v>
      </c>
      <c r="B769" s="54" t="s">
        <v>164</v>
      </c>
      <c r="C769" s="46">
        <v>508</v>
      </c>
      <c r="D769" s="47">
        <v>2</v>
      </c>
      <c r="E769" s="47">
        <v>13338.86747648</v>
      </c>
      <c r="F769" s="48">
        <f t="shared" si="23"/>
        <v>320132.81943551998</v>
      </c>
      <c r="G769" s="49">
        <v>24369.017128574975</v>
      </c>
      <c r="H769" s="49">
        <v>5360.2036167679989</v>
      </c>
      <c r="I769" s="47">
        <v>53602.036167679988</v>
      </c>
      <c r="J769" s="50"/>
      <c r="K769" s="50"/>
      <c r="L769" s="49">
        <v>94393.858826368247</v>
      </c>
      <c r="M769" s="48">
        <f t="shared" si="22"/>
        <v>497857.93517491117</v>
      </c>
    </row>
    <row r="770" spans="1:13" s="21" customFormat="1" ht="12" customHeight="1" x14ac:dyDescent="0.2">
      <c r="A770" s="45" t="s">
        <v>48</v>
      </c>
      <c r="B770" s="54" t="s">
        <v>164</v>
      </c>
      <c r="C770" s="46">
        <v>508</v>
      </c>
      <c r="D770" s="47">
        <v>1</v>
      </c>
      <c r="E770" s="47">
        <v>39258.118748159999</v>
      </c>
      <c r="F770" s="48">
        <f t="shared" si="23"/>
        <v>471097.42497792002</v>
      </c>
      <c r="G770" s="49">
        <v>0</v>
      </c>
      <c r="H770" s="49">
        <v>6583.9264580266663</v>
      </c>
      <c r="I770" s="47">
        <v>65839.264580266667</v>
      </c>
      <c r="J770" s="50"/>
      <c r="K770" s="50"/>
      <c r="L770" s="49">
        <v>49330.435497792023</v>
      </c>
      <c r="M770" s="48">
        <f t="shared" si="22"/>
        <v>592851.05151400529</v>
      </c>
    </row>
    <row r="771" spans="1:13" s="21" customFormat="1" ht="12" customHeight="1" x14ac:dyDescent="0.2">
      <c r="A771" s="45" t="s">
        <v>76</v>
      </c>
      <c r="B771" s="54" t="s">
        <v>164</v>
      </c>
      <c r="C771" s="46">
        <v>508</v>
      </c>
      <c r="D771" s="47">
        <v>1</v>
      </c>
      <c r="E771" s="47">
        <v>8700.6093158399999</v>
      </c>
      <c r="F771" s="48">
        <f t="shared" si="23"/>
        <v>104407.31179008</v>
      </c>
      <c r="G771" s="49">
        <v>8494.3103716823043</v>
      </c>
      <c r="H771" s="49">
        <v>1868.406630272</v>
      </c>
      <c r="I771" s="47">
        <v>18684.066302720003</v>
      </c>
      <c r="J771" s="50"/>
      <c r="K771" s="50"/>
      <c r="L771" s="49">
        <v>39243.022301359211</v>
      </c>
      <c r="M771" s="48">
        <f t="shared" si="22"/>
        <v>172697.11739611352</v>
      </c>
    </row>
    <row r="772" spans="1:13" s="21" customFormat="1" ht="12" customHeight="1" x14ac:dyDescent="0.2">
      <c r="A772" s="45" t="s">
        <v>106</v>
      </c>
      <c r="B772" s="54" t="s">
        <v>164</v>
      </c>
      <c r="C772" s="46">
        <v>508</v>
      </c>
      <c r="D772" s="47">
        <v>1</v>
      </c>
      <c r="E772" s="47">
        <v>10376.020695040001</v>
      </c>
      <c r="F772" s="48">
        <f t="shared" si="23"/>
        <v>124512.24834048</v>
      </c>
      <c r="G772" s="49">
        <v>9661.7828649738258</v>
      </c>
      <c r="H772" s="49">
        <v>2125.2036216320002</v>
      </c>
      <c r="I772" s="47">
        <v>21252.036216320001</v>
      </c>
      <c r="J772" s="50"/>
      <c r="K772" s="50"/>
      <c r="L772" s="49">
        <v>39895.333548492039</v>
      </c>
      <c r="M772" s="48">
        <f t="shared" si="22"/>
        <v>197446.60459189786</v>
      </c>
    </row>
    <row r="773" spans="1:13" s="21" customFormat="1" ht="12" customHeight="1" x14ac:dyDescent="0.2">
      <c r="A773" s="45" t="s">
        <v>33</v>
      </c>
      <c r="B773" s="54" t="s">
        <v>164</v>
      </c>
      <c r="C773" s="46">
        <v>508</v>
      </c>
      <c r="D773" s="47">
        <v>1</v>
      </c>
      <c r="E773" s="47">
        <v>14881.353676799999</v>
      </c>
      <c r="F773" s="48">
        <f t="shared" si="23"/>
        <v>178576.2441216</v>
      </c>
      <c r="G773" s="49">
        <v>31487.056965611519</v>
      </c>
      <c r="H773" s="49">
        <v>3156.6963787377781</v>
      </c>
      <c r="I773" s="47">
        <v>31566.963787377779</v>
      </c>
      <c r="J773" s="50"/>
      <c r="K773" s="50"/>
      <c r="L773" s="49">
        <v>52572.390902710358</v>
      </c>
      <c r="M773" s="48">
        <f t="shared" si="22"/>
        <v>297359.35215603746</v>
      </c>
    </row>
    <row r="774" spans="1:13" s="21" customFormat="1" ht="12" customHeight="1" x14ac:dyDescent="0.2">
      <c r="A774" s="45" t="s">
        <v>161</v>
      </c>
      <c r="B774" s="54" t="s">
        <v>165</v>
      </c>
      <c r="C774" s="46">
        <v>508</v>
      </c>
      <c r="D774" s="47">
        <v>1</v>
      </c>
      <c r="E774" s="47">
        <v>12130.371568639999</v>
      </c>
      <c r="F774" s="48">
        <f t="shared" si="23"/>
        <v>145564.45882368</v>
      </c>
      <c r="G774" s="49">
        <v>18346.498300016639</v>
      </c>
      <c r="H774" s="49">
        <v>2498.161533226667</v>
      </c>
      <c r="I774" s="47">
        <v>24981.615332266669</v>
      </c>
      <c r="J774" s="50"/>
      <c r="K774" s="50"/>
      <c r="L774" s="49">
        <v>42376.468409433568</v>
      </c>
      <c r="M774" s="48">
        <f t="shared" si="22"/>
        <v>233767.20239862351</v>
      </c>
    </row>
    <row r="775" spans="1:13" s="21" customFormat="1" ht="12" customHeight="1" x14ac:dyDescent="0.2">
      <c r="A775" s="45" t="s">
        <v>161</v>
      </c>
      <c r="B775" s="54" t="s">
        <v>165</v>
      </c>
      <c r="C775" s="46">
        <v>508</v>
      </c>
      <c r="D775" s="47">
        <v>2</v>
      </c>
      <c r="E775" s="47">
        <v>12135.635932159999</v>
      </c>
      <c r="F775" s="48">
        <f t="shared" si="23"/>
        <v>291255.26237183996</v>
      </c>
      <c r="G775" s="49">
        <v>36706.957692088319</v>
      </c>
      <c r="H775" s="49">
        <v>4998.2240866133343</v>
      </c>
      <c r="I775" s="47">
        <v>49982.240866133339</v>
      </c>
      <c r="J775" s="50"/>
      <c r="K775" s="50"/>
      <c r="L775" s="49">
        <v>84769.40026177917</v>
      </c>
      <c r="M775" s="48">
        <f t="shared" si="22"/>
        <v>467712.08527845412</v>
      </c>
    </row>
    <row r="776" spans="1:13" s="21" customFormat="1" ht="12" customHeight="1" x14ac:dyDescent="0.2">
      <c r="A776" s="45" t="s">
        <v>161</v>
      </c>
      <c r="B776" s="54" t="s">
        <v>165</v>
      </c>
      <c r="C776" s="46">
        <v>508</v>
      </c>
      <c r="D776" s="47">
        <v>1</v>
      </c>
      <c r="E776" s="47">
        <v>12825.16112384</v>
      </c>
      <c r="F776" s="48">
        <f t="shared" si="23"/>
        <v>153901.93348608</v>
      </c>
      <c r="G776" s="49">
        <v>0</v>
      </c>
      <c r="H776" s="49">
        <v>2421.7935206399998</v>
      </c>
      <c r="I776" s="47">
        <v>24217.935206399998</v>
      </c>
      <c r="J776" s="50"/>
      <c r="K776" s="50"/>
      <c r="L776" s="49">
        <v>41715.096982669005</v>
      </c>
      <c r="M776" s="48">
        <f t="shared" si="22"/>
        <v>222256.759195789</v>
      </c>
    </row>
    <row r="777" spans="1:13" s="21" customFormat="1" ht="12" customHeight="1" x14ac:dyDescent="0.2">
      <c r="A777" s="45" t="s">
        <v>161</v>
      </c>
      <c r="B777" s="54" t="s">
        <v>165</v>
      </c>
      <c r="C777" s="46">
        <v>508</v>
      </c>
      <c r="D777" s="47">
        <v>1</v>
      </c>
      <c r="E777" s="47">
        <v>12866.007531519999</v>
      </c>
      <c r="F777" s="48">
        <f t="shared" si="23"/>
        <v>154392.09037823998</v>
      </c>
      <c r="G777" s="49">
        <v>11758.655752077313</v>
      </c>
      <c r="H777" s="49">
        <v>2586.4313180160002</v>
      </c>
      <c r="I777" s="47">
        <v>25864.313180160003</v>
      </c>
      <c r="J777" s="50"/>
      <c r="K777" s="50"/>
      <c r="L777" s="49">
        <v>45636.912992040328</v>
      </c>
      <c r="M777" s="48">
        <f t="shared" si="22"/>
        <v>240238.40362053365</v>
      </c>
    </row>
    <row r="778" spans="1:13" s="21" customFormat="1" ht="12" customHeight="1" x14ac:dyDescent="0.2">
      <c r="A778" s="45" t="s">
        <v>48</v>
      </c>
      <c r="B778" s="54" t="s">
        <v>165</v>
      </c>
      <c r="C778" s="46">
        <v>508</v>
      </c>
      <c r="D778" s="47">
        <v>1</v>
      </c>
      <c r="E778" s="47">
        <v>39257.758791679997</v>
      </c>
      <c r="F778" s="48">
        <f t="shared" si="23"/>
        <v>471093.10550015996</v>
      </c>
      <c r="G778" s="49">
        <v>52381.241597767672</v>
      </c>
      <c r="H778" s="49">
        <v>7132.5220040533313</v>
      </c>
      <c r="I778" s="47">
        <v>71325.220040533313</v>
      </c>
      <c r="J778" s="50"/>
      <c r="K778" s="50"/>
      <c r="L778" s="49">
        <v>53280.323429183969</v>
      </c>
      <c r="M778" s="48">
        <f t="shared" si="22"/>
        <v>655212.41257169819</v>
      </c>
    </row>
    <row r="779" spans="1:13" s="21" customFormat="1" ht="12" customHeight="1" x14ac:dyDescent="0.2">
      <c r="A779" s="45" t="s">
        <v>33</v>
      </c>
      <c r="B779" s="54" t="s">
        <v>165</v>
      </c>
      <c r="C779" s="46">
        <v>508</v>
      </c>
      <c r="D779" s="47">
        <v>1</v>
      </c>
      <c r="E779" s="47">
        <v>9689.8571161599994</v>
      </c>
      <c r="F779" s="48">
        <f t="shared" si="23"/>
        <v>116278.28539392</v>
      </c>
      <c r="G779" s="49">
        <v>15606.830536028159</v>
      </c>
      <c r="H779" s="49">
        <v>2125.1130904177776</v>
      </c>
      <c r="I779" s="47">
        <v>21251.130904177775</v>
      </c>
      <c r="J779" s="50"/>
      <c r="K779" s="50"/>
      <c r="L779" s="49">
        <v>43047.506375335077</v>
      </c>
      <c r="M779" s="48">
        <f t="shared" ref="M779:M842" si="24">F779+G779+H779+I779+J779+K779+L779</f>
        <v>198308.86629987881</v>
      </c>
    </row>
    <row r="780" spans="1:13" s="21" customFormat="1" ht="12" customHeight="1" x14ac:dyDescent="0.2">
      <c r="A780" s="45" t="s">
        <v>48</v>
      </c>
      <c r="B780" s="54" t="s">
        <v>166</v>
      </c>
      <c r="C780" s="46">
        <v>508</v>
      </c>
      <c r="D780" s="47">
        <v>1</v>
      </c>
      <c r="E780" s="47">
        <v>27688.959999999999</v>
      </c>
      <c r="F780" s="48">
        <f t="shared" ref="F780:F843" si="25">(D780*E780)*12</f>
        <v>332267.52000000002</v>
      </c>
      <c r="G780" s="49">
        <v>0</v>
      </c>
      <c r="H780" s="49">
        <v>4655.7333333333336</v>
      </c>
      <c r="I780" s="47">
        <v>46557.333333333336</v>
      </c>
      <c r="J780" s="50"/>
      <c r="K780" s="50"/>
      <c r="L780" s="49">
        <v>31443.892559999997</v>
      </c>
      <c r="M780" s="48">
        <f t="shared" si="24"/>
        <v>414924.47922666668</v>
      </c>
    </row>
    <row r="781" spans="1:13" s="21" customFormat="1" ht="12" customHeight="1" x14ac:dyDescent="0.2">
      <c r="A781" s="45" t="s">
        <v>48</v>
      </c>
      <c r="B781" s="54" t="s">
        <v>167</v>
      </c>
      <c r="C781" s="46">
        <v>508</v>
      </c>
      <c r="D781" s="47">
        <v>1</v>
      </c>
      <c r="E781" s="47">
        <v>27688.959999999999</v>
      </c>
      <c r="F781" s="48">
        <f t="shared" si="25"/>
        <v>332267.52000000002</v>
      </c>
      <c r="G781" s="49">
        <v>0</v>
      </c>
      <c r="H781" s="49">
        <v>4655.7333333333336</v>
      </c>
      <c r="I781" s="47">
        <v>46557.333333333336</v>
      </c>
      <c r="J781" s="50"/>
      <c r="K781" s="50"/>
      <c r="L781" s="49">
        <v>31443.892559999997</v>
      </c>
      <c r="M781" s="48">
        <f t="shared" si="24"/>
        <v>414924.47922666668</v>
      </c>
    </row>
    <row r="782" spans="1:13" s="21" customFormat="1" ht="12" customHeight="1" x14ac:dyDescent="0.2">
      <c r="A782" s="45" t="s">
        <v>25</v>
      </c>
      <c r="B782" s="54" t="s">
        <v>168</v>
      </c>
      <c r="C782" s="46">
        <v>508</v>
      </c>
      <c r="D782" s="47">
        <v>1</v>
      </c>
      <c r="E782" s="47">
        <v>22449.082173440001</v>
      </c>
      <c r="F782" s="48">
        <f t="shared" si="25"/>
        <v>269388.98608128005</v>
      </c>
      <c r="G782" s="49">
        <v>19515.337777188863</v>
      </c>
      <c r="H782" s="49">
        <v>4292.5893803520003</v>
      </c>
      <c r="I782" s="47">
        <v>42925.893803519997</v>
      </c>
      <c r="J782" s="50"/>
      <c r="K782" s="50"/>
      <c r="L782" s="49">
        <v>63838.274378422779</v>
      </c>
      <c r="M782" s="48">
        <f t="shared" si="24"/>
        <v>399961.08142076369</v>
      </c>
    </row>
    <row r="783" spans="1:13" s="21" customFormat="1" ht="12" customHeight="1" x14ac:dyDescent="0.2">
      <c r="A783" s="45" t="s">
        <v>27</v>
      </c>
      <c r="B783" s="54" t="s">
        <v>168</v>
      </c>
      <c r="C783" s="46">
        <v>508</v>
      </c>
      <c r="D783" s="47">
        <v>1</v>
      </c>
      <c r="E783" s="47">
        <v>8107.5922636799996</v>
      </c>
      <c r="F783" s="48">
        <f t="shared" si="25"/>
        <v>97291.107164159999</v>
      </c>
      <c r="G783" s="49">
        <v>5403.498936655873</v>
      </c>
      <c r="H783" s="49">
        <v>1754.529778744889</v>
      </c>
      <c r="I783" s="47">
        <v>17545.29778744889</v>
      </c>
      <c r="J783" s="50"/>
      <c r="K783" s="50"/>
      <c r="L783" s="49">
        <v>39304.267476451452</v>
      </c>
      <c r="M783" s="48">
        <f t="shared" si="24"/>
        <v>161298.7011434611</v>
      </c>
    </row>
    <row r="784" spans="1:13" s="21" customFormat="1" ht="12" customHeight="1" x14ac:dyDescent="0.2">
      <c r="A784" s="45" t="s">
        <v>28</v>
      </c>
      <c r="B784" s="54" t="s">
        <v>168</v>
      </c>
      <c r="C784" s="46">
        <v>508</v>
      </c>
      <c r="D784" s="47">
        <v>1</v>
      </c>
      <c r="E784" s="47">
        <v>9232.5480000000007</v>
      </c>
      <c r="F784" s="48">
        <f t="shared" si="25"/>
        <v>110790.576</v>
      </c>
      <c r="G784" s="49">
        <v>6000.1754591999998</v>
      </c>
      <c r="H784" s="49">
        <v>1948.2721555555554</v>
      </c>
      <c r="I784" s="47">
        <v>19482.721555555552</v>
      </c>
      <c r="J784" s="50"/>
      <c r="K784" s="50"/>
      <c r="L784" s="49">
        <v>41341.044912674522</v>
      </c>
      <c r="M784" s="48">
        <f t="shared" si="24"/>
        <v>179562.79008298562</v>
      </c>
    </row>
    <row r="785" spans="1:13" s="21" customFormat="1" ht="12" customHeight="1" x14ac:dyDescent="0.2">
      <c r="A785" s="45" t="s">
        <v>28</v>
      </c>
      <c r="B785" s="54" t="s">
        <v>168</v>
      </c>
      <c r="C785" s="46">
        <v>508</v>
      </c>
      <c r="D785" s="47">
        <v>1</v>
      </c>
      <c r="E785" s="47">
        <v>11506.46921216</v>
      </c>
      <c r="F785" s="48">
        <f t="shared" si="25"/>
        <v>138077.63054591999</v>
      </c>
      <c r="G785" s="49">
        <v>10809.394905194495</v>
      </c>
      <c r="H785" s="49">
        <v>2377.6321121279998</v>
      </c>
      <c r="I785" s="47">
        <v>23776.321121280002</v>
      </c>
      <c r="J785" s="50"/>
      <c r="K785" s="50"/>
      <c r="L785" s="49">
        <v>45825.445053304356</v>
      </c>
      <c r="M785" s="48">
        <f t="shared" si="24"/>
        <v>220866.42373782682</v>
      </c>
    </row>
    <row r="786" spans="1:13" s="21" customFormat="1" ht="12" customHeight="1" x14ac:dyDescent="0.2">
      <c r="A786" s="45" t="s">
        <v>29</v>
      </c>
      <c r="B786" s="54" t="s">
        <v>168</v>
      </c>
      <c r="C786" s="46">
        <v>508</v>
      </c>
      <c r="D786" s="47">
        <v>1</v>
      </c>
      <c r="E786" s="47">
        <v>10055.437916160001</v>
      </c>
      <c r="F786" s="48">
        <f t="shared" si="25"/>
        <v>120665.25499392001</v>
      </c>
      <c r="G786" s="49">
        <v>9654.9544060968947</v>
      </c>
      <c r="H786" s="49">
        <v>2123.7016353279996</v>
      </c>
      <c r="I786" s="47">
        <v>21237.016353279996</v>
      </c>
      <c r="J786" s="50"/>
      <c r="K786" s="50"/>
      <c r="L786" s="49">
        <v>43457.151320370576</v>
      </c>
      <c r="M786" s="48">
        <f t="shared" si="24"/>
        <v>197138.07870899548</v>
      </c>
    </row>
    <row r="787" spans="1:13" s="21" customFormat="1" ht="12" customHeight="1" x14ac:dyDescent="0.2">
      <c r="A787" s="45" t="s">
        <v>29</v>
      </c>
      <c r="B787" s="54" t="s">
        <v>168</v>
      </c>
      <c r="C787" s="46">
        <v>508</v>
      </c>
      <c r="D787" s="47">
        <v>1</v>
      </c>
      <c r="E787" s="47">
        <v>12207.954304000001</v>
      </c>
      <c r="F787" s="48">
        <f t="shared" si="25"/>
        <v>146495.45164800002</v>
      </c>
      <c r="G787" s="49">
        <v>15156.661925683198</v>
      </c>
      <c r="H787" s="49">
        <v>2540.080765155556</v>
      </c>
      <c r="I787" s="47">
        <v>25400.807651555559</v>
      </c>
      <c r="J787" s="50"/>
      <c r="K787" s="50"/>
      <c r="L787" s="49">
        <v>47232.302372091952</v>
      </c>
      <c r="M787" s="48">
        <f t="shared" si="24"/>
        <v>236825.30436248626</v>
      </c>
    </row>
    <row r="788" spans="1:13" s="21" customFormat="1" ht="12" customHeight="1" x14ac:dyDescent="0.2">
      <c r="A788" s="45" t="s">
        <v>30</v>
      </c>
      <c r="B788" s="54" t="s">
        <v>168</v>
      </c>
      <c r="C788" s="46">
        <v>508</v>
      </c>
      <c r="D788" s="47">
        <v>1</v>
      </c>
      <c r="E788" s="47">
        <v>6643.9754700800004</v>
      </c>
      <c r="F788" s="48">
        <f t="shared" si="25"/>
        <v>79727.705640960005</v>
      </c>
      <c r="G788" s="49">
        <v>4627.1965893304314</v>
      </c>
      <c r="H788" s="49">
        <v>1502.4624420693335</v>
      </c>
      <c r="I788" s="47">
        <v>15024.624420693333</v>
      </c>
      <c r="J788" s="50"/>
      <c r="K788" s="50"/>
      <c r="L788" s="49">
        <v>36294.814127155594</v>
      </c>
      <c r="M788" s="48">
        <f t="shared" si="24"/>
        <v>137176.80322020868</v>
      </c>
    </row>
    <row r="789" spans="1:13" s="21" customFormat="1" ht="12" customHeight="1" x14ac:dyDescent="0.2">
      <c r="A789" s="45" t="s">
        <v>169</v>
      </c>
      <c r="B789" s="54" t="s">
        <v>168</v>
      </c>
      <c r="C789" s="46">
        <v>508</v>
      </c>
      <c r="D789" s="47">
        <v>1</v>
      </c>
      <c r="E789" s="47">
        <v>72000</v>
      </c>
      <c r="F789" s="48">
        <f t="shared" si="25"/>
        <v>864000</v>
      </c>
      <c r="G789" s="49">
        <v>0</v>
      </c>
      <c r="H789" s="49">
        <v>12040.906666666668</v>
      </c>
      <c r="I789" s="47">
        <v>120409.06666666667</v>
      </c>
      <c r="J789" s="50"/>
      <c r="K789" s="50"/>
      <c r="L789" s="49">
        <v>91924.205866666627</v>
      </c>
      <c r="M789" s="48">
        <f t="shared" si="24"/>
        <v>1088374.1791999999</v>
      </c>
    </row>
    <row r="790" spans="1:13" s="21" customFormat="1" ht="12" customHeight="1" x14ac:dyDescent="0.2">
      <c r="A790" s="45" t="s">
        <v>32</v>
      </c>
      <c r="B790" s="54" t="s">
        <v>168</v>
      </c>
      <c r="C790" s="46">
        <v>508</v>
      </c>
      <c r="D790" s="47">
        <v>1</v>
      </c>
      <c r="E790" s="47">
        <v>10563.461575679999</v>
      </c>
      <c r="F790" s="48">
        <f t="shared" si="25"/>
        <v>126761.53890816</v>
      </c>
      <c r="G790" s="49">
        <v>0</v>
      </c>
      <c r="H790" s="49">
        <v>2107.2435959466666</v>
      </c>
      <c r="I790" s="47">
        <v>21072.435959466664</v>
      </c>
      <c r="J790" s="50"/>
      <c r="K790" s="50"/>
      <c r="L790" s="49">
        <v>43483.793978848822</v>
      </c>
      <c r="M790" s="48">
        <f t="shared" si="24"/>
        <v>193425.01244242216</v>
      </c>
    </row>
    <row r="791" spans="1:13" s="21" customFormat="1" ht="12" customHeight="1" x14ac:dyDescent="0.2">
      <c r="A791" s="45" t="s">
        <v>28</v>
      </c>
      <c r="B791" s="54" t="s">
        <v>170</v>
      </c>
      <c r="C791" s="46">
        <v>508</v>
      </c>
      <c r="D791" s="47">
        <v>1</v>
      </c>
      <c r="E791" s="47">
        <v>6971.77208832</v>
      </c>
      <c r="F791" s="48">
        <f t="shared" si="25"/>
        <v>83661.265059839992</v>
      </c>
      <c r="G791" s="49">
        <v>7201.589873467392</v>
      </c>
      <c r="H791" s="49">
        <v>1584.0601154559999</v>
      </c>
      <c r="I791" s="47">
        <v>15840.601154559999</v>
      </c>
      <c r="J791" s="50"/>
      <c r="K791" s="50"/>
      <c r="L791" s="49">
        <v>37146.543482751789</v>
      </c>
      <c r="M791" s="48">
        <f t="shared" si="24"/>
        <v>145434.0596860752</v>
      </c>
    </row>
    <row r="792" spans="1:13" s="21" customFormat="1" ht="12" customHeight="1" x14ac:dyDescent="0.2">
      <c r="A792" s="45" t="s">
        <v>43</v>
      </c>
      <c r="B792" s="54" t="s">
        <v>170</v>
      </c>
      <c r="C792" s="46">
        <v>508</v>
      </c>
      <c r="D792" s="47">
        <v>1</v>
      </c>
      <c r="E792" s="47">
        <v>41714.816532479999</v>
      </c>
      <c r="F792" s="48">
        <f t="shared" si="25"/>
        <v>500577.79838975996</v>
      </c>
      <c r="G792" s="49">
        <v>0</v>
      </c>
      <c r="H792" s="49">
        <v>6993.3760887466651</v>
      </c>
      <c r="I792" s="47">
        <v>69933.760887466662</v>
      </c>
      <c r="J792" s="50"/>
      <c r="K792" s="50"/>
      <c r="L792" s="49">
        <v>52278.472838976042</v>
      </c>
      <c r="M792" s="48">
        <f t="shared" si="24"/>
        <v>629783.40820494934</v>
      </c>
    </row>
    <row r="793" spans="1:13" s="21" customFormat="1" ht="12" customHeight="1" x14ac:dyDescent="0.2">
      <c r="A793" s="45" t="s">
        <v>33</v>
      </c>
      <c r="B793" s="54" t="s">
        <v>170</v>
      </c>
      <c r="C793" s="46">
        <v>508</v>
      </c>
      <c r="D793" s="47">
        <v>1</v>
      </c>
      <c r="E793" s="47">
        <v>10621.23066368</v>
      </c>
      <c r="F793" s="48">
        <f t="shared" si="25"/>
        <v>127454.76796416001</v>
      </c>
      <c r="G793" s="49">
        <v>10105.099116023806</v>
      </c>
      <c r="H793" s="49">
        <v>2222.7153661439997</v>
      </c>
      <c r="I793" s="47">
        <v>22227.153661439999</v>
      </c>
      <c r="J793" s="50"/>
      <c r="K793" s="50"/>
      <c r="L793" s="49">
        <v>44483.816459724207</v>
      </c>
      <c r="M793" s="48">
        <f t="shared" si="24"/>
        <v>206493.55256749204</v>
      </c>
    </row>
    <row r="794" spans="1:13" s="21" customFormat="1" ht="12" customHeight="1" x14ac:dyDescent="0.2">
      <c r="A794" s="45" t="s">
        <v>33</v>
      </c>
      <c r="B794" s="54" t="s">
        <v>170</v>
      </c>
      <c r="C794" s="46">
        <v>508</v>
      </c>
      <c r="D794" s="47">
        <v>1</v>
      </c>
      <c r="E794" s="47">
        <v>10955.329116159999</v>
      </c>
      <c r="F794" s="48">
        <f t="shared" si="25"/>
        <v>131463.94939391999</v>
      </c>
      <c r="G794" s="49">
        <v>17284.846408028156</v>
      </c>
      <c r="H794" s="49">
        <v>2353.6010904177779</v>
      </c>
      <c r="I794" s="47">
        <v>23536.010904177776</v>
      </c>
      <c r="J794" s="50"/>
      <c r="K794" s="50"/>
      <c r="L794" s="49">
        <v>45617.328715366886</v>
      </c>
      <c r="M794" s="48">
        <f t="shared" si="24"/>
        <v>220255.73651191057</v>
      </c>
    </row>
    <row r="795" spans="1:13" s="21" customFormat="1" ht="12" customHeight="1" x14ac:dyDescent="0.2">
      <c r="A795" s="45" t="s">
        <v>33</v>
      </c>
      <c r="B795" s="54" t="s">
        <v>170</v>
      </c>
      <c r="C795" s="46">
        <v>508</v>
      </c>
      <c r="D795" s="47">
        <v>1</v>
      </c>
      <c r="E795" s="47">
        <v>12795.2804096</v>
      </c>
      <c r="F795" s="48">
        <f t="shared" si="25"/>
        <v>153543.36491519999</v>
      </c>
      <c r="G795" s="49">
        <v>15779.697458503681</v>
      </c>
      <c r="H795" s="49">
        <v>2644.49429504</v>
      </c>
      <c r="I795" s="47">
        <v>26444.942950400004</v>
      </c>
      <c r="J795" s="50"/>
      <c r="K795" s="50"/>
      <c r="L795" s="49">
        <v>48136.556953220817</v>
      </c>
      <c r="M795" s="48">
        <f t="shared" si="24"/>
        <v>246549.05657236447</v>
      </c>
    </row>
    <row r="796" spans="1:13" s="21" customFormat="1" ht="12" customHeight="1" x14ac:dyDescent="0.2">
      <c r="A796" s="45" t="s">
        <v>33</v>
      </c>
      <c r="B796" s="54" t="s">
        <v>170</v>
      </c>
      <c r="C796" s="46">
        <v>508</v>
      </c>
      <c r="D796" s="47">
        <v>1</v>
      </c>
      <c r="E796" s="47">
        <v>16849.202872319998</v>
      </c>
      <c r="F796" s="48">
        <f t="shared" si="25"/>
        <v>202190.43446783998</v>
      </c>
      <c r="G796" s="49">
        <v>15060.073805217791</v>
      </c>
      <c r="H796" s="49">
        <v>3312.6105026559999</v>
      </c>
      <c r="I796" s="47">
        <v>33126.105026559999</v>
      </c>
      <c r="J796" s="50"/>
      <c r="K796" s="50"/>
      <c r="L796" s="49">
        <v>53922.657108361833</v>
      </c>
      <c r="M796" s="48">
        <f t="shared" si="24"/>
        <v>307611.88091063558</v>
      </c>
    </row>
    <row r="797" spans="1:13" s="21" customFormat="1" ht="12" customHeight="1" x14ac:dyDescent="0.2">
      <c r="A797" s="45" t="s">
        <v>29</v>
      </c>
      <c r="B797" s="54" t="s">
        <v>171</v>
      </c>
      <c r="C797" s="46">
        <v>508</v>
      </c>
      <c r="D797" s="47">
        <v>1</v>
      </c>
      <c r="E797" s="47">
        <v>9229.5246950399996</v>
      </c>
      <c r="F797" s="48">
        <f t="shared" si="25"/>
        <v>110754.29634048</v>
      </c>
      <c r="G797" s="49">
        <v>14996.429745623038</v>
      </c>
      <c r="H797" s="49">
        <v>2041.9975143822221</v>
      </c>
      <c r="I797" s="47">
        <v>20419.975143822223</v>
      </c>
      <c r="J797" s="50"/>
      <c r="K797" s="50"/>
      <c r="L797" s="49">
        <v>42131.481413795133</v>
      </c>
      <c r="M797" s="48">
        <f t="shared" si="24"/>
        <v>190344.18015810259</v>
      </c>
    </row>
    <row r="798" spans="1:13" s="21" customFormat="1" ht="12" customHeight="1" x14ac:dyDescent="0.2">
      <c r="A798" s="45" t="s">
        <v>73</v>
      </c>
      <c r="B798" s="54" t="s">
        <v>171</v>
      </c>
      <c r="C798" s="46">
        <v>508</v>
      </c>
      <c r="D798" s="47">
        <v>1</v>
      </c>
      <c r="E798" s="47">
        <v>20556.12469248</v>
      </c>
      <c r="F798" s="48">
        <f t="shared" si="25"/>
        <v>246673.49630976</v>
      </c>
      <c r="G798" s="49">
        <v>0</v>
      </c>
      <c r="H798" s="49">
        <v>3466.9274487466664</v>
      </c>
      <c r="I798" s="47">
        <v>34669.274487466661</v>
      </c>
      <c r="J798" s="50"/>
      <c r="K798" s="50"/>
      <c r="L798" s="49">
        <v>23962.974889473011</v>
      </c>
      <c r="M798" s="48">
        <f t="shared" si="24"/>
        <v>308772.67313544633</v>
      </c>
    </row>
    <row r="799" spans="1:13" s="21" customFormat="1" ht="12" customHeight="1" x14ac:dyDescent="0.2">
      <c r="A799" s="45" t="s">
        <v>28</v>
      </c>
      <c r="B799" s="54" t="s">
        <v>172</v>
      </c>
      <c r="C799" s="46">
        <v>508</v>
      </c>
      <c r="D799" s="47">
        <v>1</v>
      </c>
      <c r="E799" s="47">
        <v>6884.11403264</v>
      </c>
      <c r="F799" s="48">
        <f t="shared" si="25"/>
        <v>82609.368391680007</v>
      </c>
      <c r="G799" s="49">
        <v>7131.8491243683857</v>
      </c>
      <c r="H799" s="49">
        <v>1568.7199557120002</v>
      </c>
      <c r="I799" s="47">
        <v>15687.199557120002</v>
      </c>
      <c r="J799" s="50"/>
      <c r="K799" s="50"/>
      <c r="L799" s="49">
        <v>36939.6502035659</v>
      </c>
      <c r="M799" s="48">
        <f t="shared" si="24"/>
        <v>143936.78723244628</v>
      </c>
    </row>
    <row r="800" spans="1:13" s="21" customFormat="1" ht="12" customHeight="1" x14ac:dyDescent="0.2">
      <c r="A800" s="45" t="s">
        <v>29</v>
      </c>
      <c r="B800" s="54" t="s">
        <v>172</v>
      </c>
      <c r="C800" s="46">
        <v>508</v>
      </c>
      <c r="D800" s="47">
        <v>1</v>
      </c>
      <c r="E800" s="47">
        <v>19057.251199999999</v>
      </c>
      <c r="F800" s="48">
        <f t="shared" si="25"/>
        <v>228687.01439999999</v>
      </c>
      <c r="G800" s="49">
        <v>11211.19803648</v>
      </c>
      <c r="H800" s="49">
        <v>3640.3043733333329</v>
      </c>
      <c r="I800" s="47">
        <v>36403.043733333325</v>
      </c>
      <c r="J800" s="50"/>
      <c r="K800" s="50"/>
      <c r="L800" s="49">
        <v>57119.654817308248</v>
      </c>
      <c r="M800" s="48">
        <f t="shared" si="24"/>
        <v>337061.21536045492</v>
      </c>
    </row>
    <row r="801" spans="1:13" s="21" customFormat="1" ht="12" customHeight="1" x14ac:dyDescent="0.2">
      <c r="A801" s="45" t="s">
        <v>73</v>
      </c>
      <c r="B801" s="54" t="s">
        <v>172</v>
      </c>
      <c r="C801" s="46">
        <v>508</v>
      </c>
      <c r="D801" s="47">
        <v>1</v>
      </c>
      <c r="E801" s="47">
        <v>21085.575680000002</v>
      </c>
      <c r="F801" s="48">
        <f t="shared" si="25"/>
        <v>253026.90816000002</v>
      </c>
      <c r="G801" s="49">
        <v>0</v>
      </c>
      <c r="H801" s="49">
        <v>3555.1692799999996</v>
      </c>
      <c r="I801" s="47">
        <v>35551.692799999997</v>
      </c>
      <c r="J801" s="50"/>
      <c r="K801" s="50"/>
      <c r="L801" s="49">
        <v>24518.263085183989</v>
      </c>
      <c r="M801" s="48">
        <f t="shared" si="24"/>
        <v>316652.03332518402</v>
      </c>
    </row>
    <row r="802" spans="1:13" s="21" customFormat="1" ht="12" customHeight="1" x14ac:dyDescent="0.2">
      <c r="A802" s="45" t="s">
        <v>33</v>
      </c>
      <c r="B802" s="54" t="s">
        <v>172</v>
      </c>
      <c r="C802" s="46">
        <v>508</v>
      </c>
      <c r="D802" s="47">
        <v>1</v>
      </c>
      <c r="E802" s="47">
        <v>12571.86944</v>
      </c>
      <c r="F802" s="48">
        <f t="shared" si="25"/>
        <v>150862.43328</v>
      </c>
      <c r="G802" s="49">
        <v>19428.378877439995</v>
      </c>
      <c r="H802" s="49">
        <v>2645.4764266666666</v>
      </c>
      <c r="I802" s="47">
        <v>26454.764266666665</v>
      </c>
      <c r="J802" s="50"/>
      <c r="K802" s="50"/>
      <c r="L802" s="49">
        <v>48145.06252738987</v>
      </c>
      <c r="M802" s="48">
        <f t="shared" si="24"/>
        <v>247536.1153781632</v>
      </c>
    </row>
    <row r="803" spans="1:13" s="21" customFormat="1" ht="12" customHeight="1" x14ac:dyDescent="0.2">
      <c r="A803" s="45" t="s">
        <v>33</v>
      </c>
      <c r="B803" s="54" t="s">
        <v>172</v>
      </c>
      <c r="C803" s="46">
        <v>508</v>
      </c>
      <c r="D803" s="47">
        <v>1</v>
      </c>
      <c r="E803" s="47">
        <v>14824.44767232</v>
      </c>
      <c r="F803" s="48">
        <f t="shared" si="25"/>
        <v>177893.37206784001</v>
      </c>
      <c r="G803" s="49">
        <v>8966.1190453985255</v>
      </c>
      <c r="H803" s="49">
        <v>2911.3215435662214</v>
      </c>
      <c r="I803" s="47">
        <v>29113.215435662216</v>
      </c>
      <c r="J803" s="50"/>
      <c r="K803" s="50"/>
      <c r="L803" s="49">
        <v>50447.366310177407</v>
      </c>
      <c r="M803" s="48">
        <f t="shared" si="24"/>
        <v>269331.39440264436</v>
      </c>
    </row>
    <row r="804" spans="1:13" s="21" customFormat="1" ht="12" customHeight="1" x14ac:dyDescent="0.2">
      <c r="A804" s="45" t="s">
        <v>33</v>
      </c>
      <c r="B804" s="54" t="s">
        <v>172</v>
      </c>
      <c r="C804" s="46">
        <v>508</v>
      </c>
      <c r="D804" s="47">
        <v>1</v>
      </c>
      <c r="E804" s="47">
        <v>16848.145500160001</v>
      </c>
      <c r="F804" s="48">
        <f t="shared" si="25"/>
        <v>202177.74600192002</v>
      </c>
      <c r="G804" s="49">
        <v>0</v>
      </c>
      <c r="H804" s="49">
        <v>3154.6909166933337</v>
      </c>
      <c r="I804" s="47">
        <v>31546.909166933336</v>
      </c>
      <c r="J804" s="50"/>
      <c r="K804" s="50"/>
      <c r="L804" s="49">
        <v>52555.022959657595</v>
      </c>
      <c r="M804" s="48">
        <f t="shared" si="24"/>
        <v>289434.36904520425</v>
      </c>
    </row>
    <row r="805" spans="1:13" s="21" customFormat="1" ht="12" customHeight="1" x14ac:dyDescent="0.2">
      <c r="A805" s="45" t="s">
        <v>28</v>
      </c>
      <c r="B805" s="54" t="s">
        <v>173</v>
      </c>
      <c r="C805" s="46">
        <v>508</v>
      </c>
      <c r="D805" s="47">
        <v>1</v>
      </c>
      <c r="E805" s="47">
        <v>9072.3794636799994</v>
      </c>
      <c r="F805" s="48">
        <f t="shared" si="25"/>
        <v>108868.55356415999</v>
      </c>
      <c r="G805" s="49">
        <v>8872.8331013038096</v>
      </c>
      <c r="H805" s="49">
        <v>1951.6664061440001</v>
      </c>
      <c r="I805" s="47">
        <v>19516.664061440002</v>
      </c>
      <c r="J805" s="50"/>
      <c r="K805" s="50"/>
      <c r="L805" s="49">
        <v>41302.680411764006</v>
      </c>
      <c r="M805" s="48">
        <f t="shared" si="24"/>
        <v>180512.3975448118</v>
      </c>
    </row>
    <row r="806" spans="1:13" s="21" customFormat="1" ht="12" customHeight="1" x14ac:dyDescent="0.2">
      <c r="A806" s="45" t="s">
        <v>29</v>
      </c>
      <c r="B806" s="54" t="s">
        <v>173</v>
      </c>
      <c r="C806" s="46">
        <v>508</v>
      </c>
      <c r="D806" s="47">
        <v>1</v>
      </c>
      <c r="E806" s="47">
        <v>9185.8315161600003</v>
      </c>
      <c r="F806" s="48">
        <f t="shared" si="25"/>
        <v>110229.97819392</v>
      </c>
      <c r="G806" s="49">
        <v>0</v>
      </c>
      <c r="H806" s="49">
        <v>1842.9719193600001</v>
      </c>
      <c r="I806" s="47">
        <v>18429.719193600002</v>
      </c>
      <c r="J806" s="50"/>
      <c r="K806" s="50"/>
      <c r="L806" s="49">
        <v>37936.017199818045</v>
      </c>
      <c r="M806" s="48">
        <f t="shared" si="24"/>
        <v>168438.68650669805</v>
      </c>
    </row>
    <row r="807" spans="1:13" s="21" customFormat="1" ht="12" customHeight="1" x14ac:dyDescent="0.2">
      <c r="A807" s="45" t="s">
        <v>29</v>
      </c>
      <c r="B807" s="54" t="s">
        <v>173</v>
      </c>
      <c r="C807" s="46">
        <v>508</v>
      </c>
      <c r="D807" s="47">
        <v>1</v>
      </c>
      <c r="E807" s="47">
        <v>13296.07245824</v>
      </c>
      <c r="F807" s="48">
        <f t="shared" si="25"/>
        <v>159552.86949888</v>
      </c>
      <c r="G807" s="49">
        <v>0</v>
      </c>
      <c r="H807" s="49">
        <v>2562.67874304</v>
      </c>
      <c r="I807" s="47">
        <v>25626.787430399996</v>
      </c>
      <c r="J807" s="50"/>
      <c r="K807" s="50"/>
      <c r="L807" s="49">
        <v>47428.008091924181</v>
      </c>
      <c r="M807" s="48">
        <f t="shared" si="24"/>
        <v>235170.3437642442</v>
      </c>
    </row>
    <row r="808" spans="1:13" s="21" customFormat="1" ht="12" customHeight="1" x14ac:dyDescent="0.2">
      <c r="A808" s="45" t="s">
        <v>35</v>
      </c>
      <c r="B808" s="54" t="s">
        <v>173</v>
      </c>
      <c r="C808" s="46">
        <v>508</v>
      </c>
      <c r="D808" s="47">
        <v>1</v>
      </c>
      <c r="E808" s="47">
        <v>9727.5928422399993</v>
      </c>
      <c r="F808" s="48">
        <f t="shared" si="25"/>
        <v>116731.11410687999</v>
      </c>
      <c r="G808" s="49">
        <v>6262.7472435240952</v>
      </c>
      <c r="H808" s="49">
        <v>2033.5298783857777</v>
      </c>
      <c r="I808" s="47">
        <v>20335.298783857779</v>
      </c>
      <c r="J808" s="50"/>
      <c r="K808" s="50"/>
      <c r="L808" s="49">
        <v>42296.035250934612</v>
      </c>
      <c r="M808" s="48">
        <f t="shared" si="24"/>
        <v>187658.72526358225</v>
      </c>
    </row>
    <row r="809" spans="1:13" s="21" customFormat="1" ht="12" customHeight="1" x14ac:dyDescent="0.2">
      <c r="A809" s="45" t="s">
        <v>43</v>
      </c>
      <c r="B809" s="54" t="s">
        <v>173</v>
      </c>
      <c r="C809" s="46">
        <v>508</v>
      </c>
      <c r="D809" s="47">
        <v>1</v>
      </c>
      <c r="E809" s="47">
        <v>46582.016532479996</v>
      </c>
      <c r="F809" s="48">
        <f t="shared" si="25"/>
        <v>558984.19838975999</v>
      </c>
      <c r="G809" s="49">
        <v>0</v>
      </c>
      <c r="H809" s="49">
        <v>7804.5760887466658</v>
      </c>
      <c r="I809" s="47">
        <v>78045.760887466662</v>
      </c>
      <c r="J809" s="50"/>
      <c r="K809" s="50"/>
      <c r="L809" s="49">
        <v>58119.112838975947</v>
      </c>
      <c r="M809" s="48">
        <f t="shared" si="24"/>
        <v>702953.64820494934</v>
      </c>
    </row>
    <row r="810" spans="1:13" s="21" customFormat="1" ht="12" customHeight="1" x14ac:dyDescent="0.2">
      <c r="A810" s="45" t="s">
        <v>33</v>
      </c>
      <c r="B810" s="54" t="s">
        <v>173</v>
      </c>
      <c r="C810" s="46">
        <v>508</v>
      </c>
      <c r="D810" s="47">
        <v>1</v>
      </c>
      <c r="E810" s="47">
        <v>9343.6750950400001</v>
      </c>
      <c r="F810" s="48">
        <f t="shared" si="25"/>
        <v>112124.10114047999</v>
      </c>
      <c r="G810" s="49">
        <v>12118.234540818432</v>
      </c>
      <c r="H810" s="49">
        <v>2030.8755724515554</v>
      </c>
      <c r="I810" s="47">
        <v>20308.755724515555</v>
      </c>
      <c r="J810" s="50"/>
      <c r="K810" s="50"/>
      <c r="L810" s="49">
        <v>42085.309672842457</v>
      </c>
      <c r="M810" s="48">
        <f t="shared" si="24"/>
        <v>188667.276651108</v>
      </c>
    </row>
    <row r="811" spans="1:13" s="21" customFormat="1" ht="12" customHeight="1" x14ac:dyDescent="0.2">
      <c r="A811" s="45" t="s">
        <v>33</v>
      </c>
      <c r="B811" s="54" t="s">
        <v>173</v>
      </c>
      <c r="C811" s="46">
        <v>508</v>
      </c>
      <c r="D811" s="47">
        <v>1</v>
      </c>
      <c r="E811" s="47">
        <v>9894.1198719999993</v>
      </c>
      <c r="F811" s="48">
        <f t="shared" si="25"/>
        <v>118729.43846399999</v>
      </c>
      <c r="G811" s="49">
        <v>12702.146360217601</v>
      </c>
      <c r="H811" s="49">
        <v>2128.7324216888892</v>
      </c>
      <c r="I811" s="47">
        <v>21287.32421688889</v>
      </c>
      <c r="J811" s="50"/>
      <c r="K811" s="50"/>
      <c r="L811" s="49">
        <v>43297.99554480939</v>
      </c>
      <c r="M811" s="48">
        <f t="shared" si="24"/>
        <v>198145.63700760476</v>
      </c>
    </row>
    <row r="812" spans="1:13" s="21" customFormat="1" ht="12" customHeight="1" x14ac:dyDescent="0.2">
      <c r="A812" s="45" t="s">
        <v>33</v>
      </c>
      <c r="B812" s="54" t="s">
        <v>173</v>
      </c>
      <c r="C812" s="46">
        <v>508</v>
      </c>
      <c r="D812" s="47">
        <v>1</v>
      </c>
      <c r="E812" s="47">
        <v>10815.982295039999</v>
      </c>
      <c r="F812" s="48">
        <f t="shared" si="25"/>
        <v>129791.78754048</v>
      </c>
      <c r="G812" s="49">
        <v>20520.087027867652</v>
      </c>
      <c r="H812" s="49">
        <v>2364.2634207573337</v>
      </c>
      <c r="I812" s="47">
        <v>23642.634207573337</v>
      </c>
      <c r="J812" s="50"/>
      <c r="K812" s="50"/>
      <c r="L812" s="49">
        <v>45709.667908053154</v>
      </c>
      <c r="M812" s="48">
        <f t="shared" si="24"/>
        <v>222028.44010473148</v>
      </c>
    </row>
    <row r="813" spans="1:13" s="21" customFormat="1" ht="12" customHeight="1" x14ac:dyDescent="0.2">
      <c r="A813" s="45" t="s">
        <v>33</v>
      </c>
      <c r="B813" s="54" t="s">
        <v>173</v>
      </c>
      <c r="C813" s="46">
        <v>508</v>
      </c>
      <c r="D813" s="47">
        <v>1</v>
      </c>
      <c r="E813" s="47">
        <v>15208.18810368</v>
      </c>
      <c r="F813" s="48">
        <f t="shared" si="25"/>
        <v>182498.25724415999</v>
      </c>
      <c r="G813" s="49">
        <v>13754.482455287805</v>
      </c>
      <c r="H813" s="49">
        <v>3025.4329181439998</v>
      </c>
      <c r="I813" s="47">
        <v>30254.32918144</v>
      </c>
      <c r="J813" s="50"/>
      <c r="K813" s="50"/>
      <c r="L813" s="49">
        <v>51435.607329660837</v>
      </c>
      <c r="M813" s="48">
        <f t="shared" si="24"/>
        <v>280968.10912869265</v>
      </c>
    </row>
    <row r="814" spans="1:13" s="21" customFormat="1" ht="12" customHeight="1" x14ac:dyDescent="0.2">
      <c r="A814" s="45" t="s">
        <v>33</v>
      </c>
      <c r="B814" s="54" t="s">
        <v>173</v>
      </c>
      <c r="C814" s="46">
        <v>508</v>
      </c>
      <c r="D814" s="47">
        <v>1</v>
      </c>
      <c r="E814" s="47">
        <v>15569.03755264</v>
      </c>
      <c r="F814" s="48">
        <f t="shared" si="25"/>
        <v>186828.45063168</v>
      </c>
      <c r="G814" s="49">
        <v>32763.673312720897</v>
      </c>
      <c r="H814" s="49">
        <v>3284.6819889635563</v>
      </c>
      <c r="I814" s="47">
        <v>32846.819889635561</v>
      </c>
      <c r="J814" s="50"/>
      <c r="K814" s="50"/>
      <c r="L814" s="49">
        <v>53680.787242660859</v>
      </c>
      <c r="M814" s="48">
        <f t="shared" si="24"/>
        <v>309404.41306566092</v>
      </c>
    </row>
    <row r="815" spans="1:13" s="21" customFormat="1" ht="12" customHeight="1" x14ac:dyDescent="0.2">
      <c r="A815" s="45" t="s">
        <v>25</v>
      </c>
      <c r="B815" s="54" t="s">
        <v>174</v>
      </c>
      <c r="C815" s="46">
        <v>508</v>
      </c>
      <c r="D815" s="47">
        <v>1</v>
      </c>
      <c r="E815" s="47">
        <v>11154.035476479999</v>
      </c>
      <c r="F815" s="48">
        <f t="shared" si="25"/>
        <v>133848.42571775999</v>
      </c>
      <c r="G815" s="49">
        <v>7019.3324167249921</v>
      </c>
      <c r="H815" s="49">
        <v>2279.1949987271109</v>
      </c>
      <c r="I815" s="47">
        <v>22791.949987271109</v>
      </c>
      <c r="J815" s="50"/>
      <c r="K815" s="50"/>
      <c r="L815" s="49">
        <v>44972.948151376375</v>
      </c>
      <c r="M815" s="48">
        <f t="shared" si="24"/>
        <v>210911.8512718596</v>
      </c>
    </row>
    <row r="816" spans="1:13" s="21" customFormat="1" ht="12" customHeight="1" x14ac:dyDescent="0.2">
      <c r="A816" s="45" t="s">
        <v>25</v>
      </c>
      <c r="B816" s="54" t="s">
        <v>174</v>
      </c>
      <c r="C816" s="46">
        <v>508</v>
      </c>
      <c r="D816" s="47">
        <v>1</v>
      </c>
      <c r="E816" s="47">
        <v>12830.231232</v>
      </c>
      <c r="F816" s="48">
        <f t="shared" si="25"/>
        <v>153962.77478400001</v>
      </c>
      <c r="G816" s="49">
        <v>19770.966613632001</v>
      </c>
      <c r="H816" s="49">
        <v>2692.1250835555556</v>
      </c>
      <c r="I816" s="47">
        <v>26921.250835555555</v>
      </c>
      <c r="J816" s="50"/>
      <c r="K816" s="50"/>
      <c r="L816" s="49">
        <v>48549.054823617858</v>
      </c>
      <c r="M816" s="48">
        <f t="shared" si="24"/>
        <v>251896.17214036096</v>
      </c>
    </row>
    <row r="817" spans="1:13" s="21" customFormat="1" ht="12" customHeight="1" x14ac:dyDescent="0.2">
      <c r="A817" s="45" t="s">
        <v>25</v>
      </c>
      <c r="B817" s="54" t="s">
        <v>174</v>
      </c>
      <c r="C817" s="46">
        <v>508</v>
      </c>
      <c r="D817" s="47">
        <v>1</v>
      </c>
      <c r="E817" s="47">
        <v>15374.526935039999</v>
      </c>
      <c r="F817" s="48">
        <f t="shared" si="25"/>
        <v>184494.32322048</v>
      </c>
      <c r="G817" s="49">
        <v>37031.524345380858</v>
      </c>
      <c r="H817" s="49">
        <v>3296.9661988408893</v>
      </c>
      <c r="I817" s="47">
        <v>32969.661988408894</v>
      </c>
      <c r="J817" s="50"/>
      <c r="K817" s="50"/>
      <c r="L817" s="49">
        <v>53787.172431145715</v>
      </c>
      <c r="M817" s="48">
        <f t="shared" si="24"/>
        <v>311579.64818425634</v>
      </c>
    </row>
    <row r="818" spans="1:13" s="21" customFormat="1" ht="12" customHeight="1" x14ac:dyDescent="0.2">
      <c r="A818" s="45" t="s">
        <v>25</v>
      </c>
      <c r="B818" s="54" t="s">
        <v>174</v>
      </c>
      <c r="C818" s="46">
        <v>508</v>
      </c>
      <c r="D818" s="47">
        <v>1</v>
      </c>
      <c r="E818" s="47">
        <v>17194.581114879998</v>
      </c>
      <c r="F818" s="48">
        <f t="shared" si="25"/>
        <v>206334.97337855998</v>
      </c>
      <c r="G818" s="49">
        <v>0</v>
      </c>
      <c r="H818" s="49">
        <v>3212.430185813334</v>
      </c>
      <c r="I818" s="47">
        <v>32124.301858133338</v>
      </c>
      <c r="J818" s="50"/>
      <c r="K818" s="50"/>
      <c r="L818" s="49">
        <v>53055.063506802944</v>
      </c>
      <c r="M818" s="48">
        <f t="shared" si="24"/>
        <v>294726.76892930962</v>
      </c>
    </row>
    <row r="819" spans="1:13" s="21" customFormat="1" ht="12" customHeight="1" x14ac:dyDescent="0.2">
      <c r="A819" s="45" t="s">
        <v>73</v>
      </c>
      <c r="B819" s="54" t="s">
        <v>174</v>
      </c>
      <c r="C819" s="46">
        <v>508</v>
      </c>
      <c r="D819" s="47">
        <v>1</v>
      </c>
      <c r="E819" s="47">
        <v>23557.12260096</v>
      </c>
      <c r="F819" s="48">
        <f t="shared" si="25"/>
        <v>282685.47121152002</v>
      </c>
      <c r="G819" s="49">
        <v>0</v>
      </c>
      <c r="H819" s="49">
        <v>3967.0937668266661</v>
      </c>
      <c r="I819" s="47">
        <v>39670.937668266663</v>
      </c>
      <c r="J819" s="50"/>
      <c r="K819" s="50"/>
      <c r="L819" s="49">
        <v>27110.42149588684</v>
      </c>
      <c r="M819" s="48">
        <f t="shared" si="24"/>
        <v>353433.92414250015</v>
      </c>
    </row>
    <row r="820" spans="1:13" s="21" customFormat="1" ht="12" customHeight="1" x14ac:dyDescent="0.2">
      <c r="A820" s="45" t="s">
        <v>32</v>
      </c>
      <c r="B820" s="54" t="s">
        <v>174</v>
      </c>
      <c r="C820" s="46">
        <v>508</v>
      </c>
      <c r="D820" s="47">
        <v>1</v>
      </c>
      <c r="E820" s="47">
        <v>10330.709575680001</v>
      </c>
      <c r="F820" s="48">
        <f t="shared" si="25"/>
        <v>123968.51490816001</v>
      </c>
      <c r="G820" s="49">
        <v>6582.6403589406709</v>
      </c>
      <c r="H820" s="49">
        <v>2137.3999824782222</v>
      </c>
      <c r="I820" s="47">
        <v>21373.999824782219</v>
      </c>
      <c r="J820" s="50"/>
      <c r="K820" s="50"/>
      <c r="L820" s="49">
        <v>43744.957936255792</v>
      </c>
      <c r="M820" s="48">
        <f t="shared" si="24"/>
        <v>197807.51301061691</v>
      </c>
    </row>
    <row r="821" spans="1:13" s="21" customFormat="1" ht="12" customHeight="1" x14ac:dyDescent="0.2">
      <c r="A821" s="45" t="s">
        <v>28</v>
      </c>
      <c r="B821" s="54" t="s">
        <v>175</v>
      </c>
      <c r="C821" s="46">
        <v>508</v>
      </c>
      <c r="D821" s="47">
        <v>1</v>
      </c>
      <c r="E821" s="47">
        <v>7410.5815347199996</v>
      </c>
      <c r="F821" s="48">
        <f t="shared" si="25"/>
        <v>88926.978416639991</v>
      </c>
      <c r="G821" s="49">
        <v>0</v>
      </c>
      <c r="H821" s="49">
        <v>1581.7635891200002</v>
      </c>
      <c r="I821" s="47">
        <v>15817.635891200001</v>
      </c>
      <c r="J821" s="50"/>
      <c r="K821" s="50"/>
      <c r="L821" s="49">
        <v>37749.994073097303</v>
      </c>
      <c r="M821" s="48">
        <f t="shared" si="24"/>
        <v>144076.37197005731</v>
      </c>
    </row>
    <row r="822" spans="1:13" s="21" customFormat="1" ht="12" customHeight="1" x14ac:dyDescent="0.2">
      <c r="A822" s="45" t="s">
        <v>73</v>
      </c>
      <c r="B822" s="54" t="s">
        <v>175</v>
      </c>
      <c r="C822" s="46">
        <v>508</v>
      </c>
      <c r="D822" s="47">
        <v>1</v>
      </c>
      <c r="E822" s="47">
        <v>22778.329000959999</v>
      </c>
      <c r="F822" s="48">
        <f t="shared" si="25"/>
        <v>273339.94801151997</v>
      </c>
      <c r="G822" s="49">
        <v>0</v>
      </c>
      <c r="H822" s="49">
        <v>3837.2948334933335</v>
      </c>
      <c r="I822" s="47">
        <v>38372.948334933331</v>
      </c>
      <c r="J822" s="50"/>
      <c r="K822" s="50"/>
      <c r="L822" s="49">
        <v>26293.622768206867</v>
      </c>
      <c r="M822" s="48">
        <f t="shared" si="24"/>
        <v>341843.81394815352</v>
      </c>
    </row>
    <row r="823" spans="1:13" s="21" customFormat="1" ht="12" customHeight="1" x14ac:dyDescent="0.2">
      <c r="A823" s="45" t="s">
        <v>176</v>
      </c>
      <c r="B823" s="54" t="s">
        <v>175</v>
      </c>
      <c r="C823" s="46">
        <v>508</v>
      </c>
      <c r="D823" s="47">
        <v>1</v>
      </c>
      <c r="E823" s="47">
        <v>13812.832383999999</v>
      </c>
      <c r="F823" s="48">
        <f t="shared" si="25"/>
        <v>165753.98860799999</v>
      </c>
      <c r="G823" s="49">
        <v>16859.116592947204</v>
      </c>
      <c r="H823" s="49">
        <v>2825.3924238222226</v>
      </c>
      <c r="I823" s="47">
        <v>28253.924238222226</v>
      </c>
      <c r="J823" s="50"/>
      <c r="K823" s="50"/>
      <c r="L823" s="49">
        <v>49703.192635876076</v>
      </c>
      <c r="M823" s="48">
        <f t="shared" si="24"/>
        <v>263395.61449886771</v>
      </c>
    </row>
    <row r="824" spans="1:13" s="21" customFormat="1" ht="12" customHeight="1" x14ac:dyDescent="0.2">
      <c r="A824" s="45" t="s">
        <v>33</v>
      </c>
      <c r="B824" s="54" t="s">
        <v>175</v>
      </c>
      <c r="C824" s="46">
        <v>508</v>
      </c>
      <c r="D824" s="47">
        <v>1</v>
      </c>
      <c r="E824" s="47">
        <v>9550.1724364799993</v>
      </c>
      <c r="F824" s="48">
        <f t="shared" si="25"/>
        <v>114602.06923775999</v>
      </c>
      <c r="G824" s="49">
        <v>12337.286920617986</v>
      </c>
      <c r="H824" s="49">
        <v>2067.5862109297777</v>
      </c>
      <c r="I824" s="47">
        <v>20675.862109297777</v>
      </c>
      <c r="J824" s="50"/>
      <c r="K824" s="50"/>
      <c r="L824" s="49">
        <v>42481.831925130886</v>
      </c>
      <c r="M824" s="48">
        <f t="shared" si="24"/>
        <v>192164.63640373643</v>
      </c>
    </row>
    <row r="825" spans="1:13" s="21" customFormat="1" ht="12" customHeight="1" x14ac:dyDescent="0.2">
      <c r="A825" s="45" t="s">
        <v>29</v>
      </c>
      <c r="B825" s="54" t="s">
        <v>177</v>
      </c>
      <c r="C825" s="46">
        <v>508</v>
      </c>
      <c r="D825" s="47">
        <v>1</v>
      </c>
      <c r="E825" s="47">
        <v>11757.25244928</v>
      </c>
      <c r="F825" s="48">
        <f t="shared" si="25"/>
        <v>141087.02939136</v>
      </c>
      <c r="G825" s="49">
        <v>18348.196747745278</v>
      </c>
      <c r="H825" s="49">
        <v>2498.3928033422221</v>
      </c>
      <c r="I825" s="47">
        <v>24983.928033422224</v>
      </c>
      <c r="J825" s="50"/>
      <c r="K825" s="50"/>
      <c r="L825" s="49">
        <v>46871.271282640715</v>
      </c>
      <c r="M825" s="48">
        <f t="shared" si="24"/>
        <v>233788.81825851044</v>
      </c>
    </row>
    <row r="826" spans="1:13" s="21" customFormat="1" ht="12" customHeight="1" x14ac:dyDescent="0.2">
      <c r="A826" s="45" t="s">
        <v>73</v>
      </c>
      <c r="B826" s="54" t="s">
        <v>177</v>
      </c>
      <c r="C826" s="46">
        <v>508</v>
      </c>
      <c r="D826" s="47">
        <v>1</v>
      </c>
      <c r="E826" s="47">
        <v>24186.149944320001</v>
      </c>
      <c r="F826" s="48">
        <f t="shared" si="25"/>
        <v>290233.79933184001</v>
      </c>
      <c r="G826" s="49">
        <v>0</v>
      </c>
      <c r="H826" s="49">
        <v>4071.9316573866668</v>
      </c>
      <c r="I826" s="47">
        <v>40719.316573866665</v>
      </c>
      <c r="J826" s="50"/>
      <c r="K826" s="50"/>
      <c r="L826" s="49">
        <v>27770.145373602812</v>
      </c>
      <c r="M826" s="48">
        <f t="shared" si="24"/>
        <v>362795.19293669611</v>
      </c>
    </row>
    <row r="827" spans="1:13" s="21" customFormat="1" ht="12" customHeight="1" x14ac:dyDescent="0.2">
      <c r="A827" s="45" t="s">
        <v>33</v>
      </c>
      <c r="B827" s="54" t="s">
        <v>177</v>
      </c>
      <c r="C827" s="46">
        <v>508</v>
      </c>
      <c r="D827" s="47">
        <v>1</v>
      </c>
      <c r="E827" s="47">
        <v>12946.7537472</v>
      </c>
      <c r="F827" s="48">
        <f t="shared" si="25"/>
        <v>155361.04496640002</v>
      </c>
      <c r="G827" s="49">
        <v>15940.380375029759</v>
      </c>
      <c r="H827" s="49">
        <v>2671.4228883911114</v>
      </c>
      <c r="I827" s="47">
        <v>26714.228883911113</v>
      </c>
      <c r="J827" s="50"/>
      <c r="K827" s="50"/>
      <c r="L827" s="49">
        <v>48369.767188791317</v>
      </c>
      <c r="M827" s="48">
        <f t="shared" si="24"/>
        <v>249056.8443025233</v>
      </c>
    </row>
    <row r="828" spans="1:13" s="21" customFormat="1" ht="12" customHeight="1" x14ac:dyDescent="0.2">
      <c r="A828" s="45" t="s">
        <v>33</v>
      </c>
      <c r="B828" s="54" t="s">
        <v>177</v>
      </c>
      <c r="C828" s="46">
        <v>508</v>
      </c>
      <c r="D828" s="47">
        <v>1</v>
      </c>
      <c r="E828" s="47">
        <v>16278.89682432</v>
      </c>
      <c r="F828" s="48">
        <f t="shared" si="25"/>
        <v>195346.76189184</v>
      </c>
      <c r="G828" s="49">
        <v>14606.338313428991</v>
      </c>
      <c r="H828" s="49">
        <v>3212.8069442559995</v>
      </c>
      <c r="I828" s="47">
        <v>32128.069442559998</v>
      </c>
      <c r="J828" s="50"/>
      <c r="K828" s="50"/>
      <c r="L828" s="49">
        <v>53058.326355479127</v>
      </c>
      <c r="M828" s="48">
        <f t="shared" si="24"/>
        <v>298352.30294756411</v>
      </c>
    </row>
    <row r="829" spans="1:13" s="21" customFormat="1" ht="12" customHeight="1" x14ac:dyDescent="0.2">
      <c r="A829" s="45" t="s">
        <v>33</v>
      </c>
      <c r="B829" s="54" t="s">
        <v>177</v>
      </c>
      <c r="C829" s="46">
        <v>508</v>
      </c>
      <c r="D829" s="47">
        <v>1</v>
      </c>
      <c r="E829" s="47">
        <v>26223.521792</v>
      </c>
      <c r="F829" s="48">
        <f t="shared" si="25"/>
        <v>314682.26150399999</v>
      </c>
      <c r="G829" s="49">
        <v>0</v>
      </c>
      <c r="H829" s="49">
        <v>4411.4936319999997</v>
      </c>
      <c r="I829" s="47">
        <v>44114.936320000001</v>
      </c>
      <c r="J829" s="50"/>
      <c r="K829" s="50"/>
      <c r="L829" s="49">
        <v>29906.940967449606</v>
      </c>
      <c r="M829" s="48">
        <f t="shared" si="24"/>
        <v>393115.6324234496</v>
      </c>
    </row>
    <row r="830" spans="1:13" s="21" customFormat="1" ht="12" customHeight="1" x14ac:dyDescent="0.2">
      <c r="A830" s="45" t="s">
        <v>28</v>
      </c>
      <c r="B830" s="54" t="s">
        <v>172</v>
      </c>
      <c r="C830" s="46">
        <v>508</v>
      </c>
      <c r="D830" s="47">
        <v>1</v>
      </c>
      <c r="E830" s="47">
        <v>10622.501759999999</v>
      </c>
      <c r="F830" s="48">
        <f t="shared" si="25"/>
        <v>127470.02111999999</v>
      </c>
      <c r="G830" s="49">
        <v>23580.924267264003</v>
      </c>
      <c r="H830" s="49">
        <v>2364.0767164444451</v>
      </c>
      <c r="I830" s="47">
        <v>23640.767164444449</v>
      </c>
      <c r="J830" s="50"/>
      <c r="K830" s="50"/>
      <c r="L830" s="49">
        <v>45708.050988958152</v>
      </c>
      <c r="M830" s="48">
        <f t="shared" si="24"/>
        <v>222763.84025711106</v>
      </c>
    </row>
    <row r="831" spans="1:13" s="21" customFormat="1" ht="12" customHeight="1" x14ac:dyDescent="0.2">
      <c r="A831" s="45" t="s">
        <v>73</v>
      </c>
      <c r="B831" s="54" t="s">
        <v>172</v>
      </c>
      <c r="C831" s="46">
        <v>508</v>
      </c>
      <c r="D831" s="47">
        <v>1</v>
      </c>
      <c r="E831" s="47">
        <v>22777.63158528</v>
      </c>
      <c r="F831" s="48">
        <f t="shared" si="25"/>
        <v>273331.57902335998</v>
      </c>
      <c r="G831" s="49">
        <v>0</v>
      </c>
      <c r="H831" s="49">
        <v>3837.1785975466669</v>
      </c>
      <c r="I831" s="47">
        <v>38371.785975466664</v>
      </c>
      <c r="J831" s="50"/>
      <c r="K831" s="50"/>
      <c r="L831" s="49">
        <v>26292.891318641672</v>
      </c>
      <c r="M831" s="48">
        <f t="shared" si="24"/>
        <v>341833.43491501495</v>
      </c>
    </row>
    <row r="832" spans="1:13" s="21" customFormat="1" ht="12" customHeight="1" x14ac:dyDescent="0.2">
      <c r="A832" s="45" t="s">
        <v>32</v>
      </c>
      <c r="B832" s="54" t="s">
        <v>172</v>
      </c>
      <c r="C832" s="46">
        <v>508</v>
      </c>
      <c r="D832" s="47">
        <v>1</v>
      </c>
      <c r="E832" s="47">
        <v>9060.7950950400009</v>
      </c>
      <c r="F832" s="48">
        <f t="shared" si="25"/>
        <v>108729.54114048001</v>
      </c>
      <c r="G832" s="49">
        <v>11818.155436818433</v>
      </c>
      <c r="H832" s="49">
        <v>1980.5857946737779</v>
      </c>
      <c r="I832" s="47">
        <v>19805.857946737779</v>
      </c>
      <c r="J832" s="50"/>
      <c r="K832" s="50"/>
      <c r="L832" s="49">
        <v>41542.115199029111</v>
      </c>
      <c r="M832" s="48">
        <f t="shared" si="24"/>
        <v>183876.2555177391</v>
      </c>
    </row>
    <row r="833" spans="1:13" s="21" customFormat="1" ht="12" customHeight="1" x14ac:dyDescent="0.2">
      <c r="A833" s="45" t="s">
        <v>32</v>
      </c>
      <c r="B833" s="54" t="s">
        <v>172</v>
      </c>
      <c r="C833" s="46">
        <v>508</v>
      </c>
      <c r="D833" s="47">
        <v>1</v>
      </c>
      <c r="E833" s="47">
        <v>11113.671895040001</v>
      </c>
      <c r="F833" s="48">
        <f t="shared" si="25"/>
        <v>133364.06274048</v>
      </c>
      <c r="G833" s="49">
        <v>13995.847146258435</v>
      </c>
      <c r="H833" s="49">
        <v>2345.5416702293332</v>
      </c>
      <c r="I833" s="47">
        <v>23455.416702293332</v>
      </c>
      <c r="J833" s="50"/>
      <c r="K833" s="50"/>
      <c r="L833" s="49">
        <v>45547.531557520502</v>
      </c>
      <c r="M833" s="48">
        <f t="shared" si="24"/>
        <v>218708.3998167816</v>
      </c>
    </row>
    <row r="834" spans="1:13" s="21" customFormat="1" ht="12" customHeight="1" x14ac:dyDescent="0.2">
      <c r="A834" s="45" t="s">
        <v>32</v>
      </c>
      <c r="B834" s="54" t="s">
        <v>172</v>
      </c>
      <c r="C834" s="46">
        <v>508</v>
      </c>
      <c r="D834" s="47">
        <v>1</v>
      </c>
      <c r="E834" s="47">
        <v>11510.582753279999</v>
      </c>
      <c r="F834" s="48">
        <f t="shared" si="25"/>
        <v>138126.99303935998</v>
      </c>
      <c r="G834" s="49">
        <v>10812.667638509567</v>
      </c>
      <c r="H834" s="49">
        <v>2378.3519818239997</v>
      </c>
      <c r="I834" s="47">
        <v>23783.519818239998</v>
      </c>
      <c r="J834" s="50"/>
      <c r="K834" s="50"/>
      <c r="L834" s="49">
        <v>45831.679355230022</v>
      </c>
      <c r="M834" s="48">
        <f t="shared" si="24"/>
        <v>220933.21183316357</v>
      </c>
    </row>
    <row r="835" spans="1:13" s="21" customFormat="1" ht="12" customHeight="1" x14ac:dyDescent="0.2">
      <c r="A835" s="45" t="s">
        <v>55</v>
      </c>
      <c r="B835" s="54" t="s">
        <v>178</v>
      </c>
      <c r="C835" s="46">
        <v>508</v>
      </c>
      <c r="D835" s="47">
        <v>1</v>
      </c>
      <c r="E835" s="47">
        <v>29995.1734784</v>
      </c>
      <c r="F835" s="48">
        <f t="shared" si="25"/>
        <v>359942.0817408</v>
      </c>
      <c r="G835" s="49">
        <v>0</v>
      </c>
      <c r="H835" s="49">
        <v>5040.1022463999998</v>
      </c>
      <c r="I835" s="47">
        <v>50401.022464000001</v>
      </c>
      <c r="J835" s="50"/>
      <c r="K835" s="50"/>
      <c r="L835" s="49">
        <v>35159.952209025752</v>
      </c>
      <c r="M835" s="48">
        <f t="shared" si="24"/>
        <v>450543.15866022574</v>
      </c>
    </row>
    <row r="836" spans="1:13" s="21" customFormat="1" ht="12" customHeight="1" x14ac:dyDescent="0.2">
      <c r="A836" s="45" t="s">
        <v>179</v>
      </c>
      <c r="B836" s="54" t="s">
        <v>178</v>
      </c>
      <c r="C836" s="46">
        <v>508</v>
      </c>
      <c r="D836" s="47">
        <v>3</v>
      </c>
      <c r="E836" s="47">
        <v>20776.513239039999</v>
      </c>
      <c r="F836" s="48">
        <f t="shared" si="25"/>
        <v>747954.47660544002</v>
      </c>
      <c r="G836" s="49">
        <v>66677.020420927496</v>
      </c>
      <c r="H836" s="49">
        <v>12126.650079601777</v>
      </c>
      <c r="I836" s="47">
        <v>121266.50079601776</v>
      </c>
      <c r="J836" s="50"/>
      <c r="K836" s="50"/>
      <c r="L836" s="49">
        <v>184747.06913323113</v>
      </c>
      <c r="M836" s="48">
        <f t="shared" si="24"/>
        <v>1132771.7170352184</v>
      </c>
    </row>
    <row r="837" spans="1:13" s="21" customFormat="1" ht="12" customHeight="1" x14ac:dyDescent="0.2">
      <c r="A837" s="45" t="s">
        <v>179</v>
      </c>
      <c r="B837" s="54" t="s">
        <v>178</v>
      </c>
      <c r="C837" s="46">
        <v>508</v>
      </c>
      <c r="D837" s="47">
        <v>1</v>
      </c>
      <c r="E837" s="47">
        <v>22677.883112266099</v>
      </c>
      <c r="F837" s="48">
        <f t="shared" si="25"/>
        <v>272134.59734719316</v>
      </c>
      <c r="G837" s="49">
        <v>0</v>
      </c>
      <c r="H837" s="49">
        <v>4091.6471853776893</v>
      </c>
      <c r="I837" s="47">
        <v>40916.471853776893</v>
      </c>
      <c r="J837" s="50"/>
      <c r="K837" s="50"/>
      <c r="L837" s="49">
        <v>47412.93124814472</v>
      </c>
      <c r="M837" s="48">
        <f t="shared" si="24"/>
        <v>364555.64763449243</v>
      </c>
    </row>
    <row r="838" spans="1:13" s="21" customFormat="1" ht="12" customHeight="1" x14ac:dyDescent="0.2">
      <c r="A838" s="45" t="s">
        <v>179</v>
      </c>
      <c r="B838" s="54" t="s">
        <v>178</v>
      </c>
      <c r="C838" s="46">
        <v>508</v>
      </c>
      <c r="D838" s="47">
        <v>1</v>
      </c>
      <c r="E838" s="47">
        <v>22939.71323904</v>
      </c>
      <c r="F838" s="48">
        <f t="shared" si="25"/>
        <v>275276.55886848003</v>
      </c>
      <c r="G838" s="49">
        <v>19905.683852980226</v>
      </c>
      <c r="H838" s="49">
        <v>4378.4498168319997</v>
      </c>
      <c r="I838" s="47">
        <v>43784.498168320002</v>
      </c>
      <c r="J838" s="50"/>
      <c r="K838" s="50"/>
      <c r="L838" s="49">
        <v>64611.897517612364</v>
      </c>
      <c r="M838" s="48">
        <f t="shared" si="24"/>
        <v>407957.08822422463</v>
      </c>
    </row>
    <row r="839" spans="1:13" s="21" customFormat="1" ht="12" customHeight="1" x14ac:dyDescent="0.2">
      <c r="A839" s="45" t="s">
        <v>179</v>
      </c>
      <c r="B839" s="54" t="s">
        <v>178</v>
      </c>
      <c r="C839" s="46">
        <v>508</v>
      </c>
      <c r="D839" s="47">
        <v>1</v>
      </c>
      <c r="E839" s="47">
        <v>23787.048217886699</v>
      </c>
      <c r="F839" s="48">
        <f t="shared" si="25"/>
        <v>285444.5786146404</v>
      </c>
      <c r="G839" s="49">
        <v>13609.559174767117</v>
      </c>
      <c r="H839" s="49">
        <v>4419.0583041916025</v>
      </c>
      <c r="I839" s="47">
        <v>44190.583041916019</v>
      </c>
      <c r="J839" s="50"/>
      <c r="K839" s="50"/>
      <c r="L839" s="49">
        <v>62481.789734759332</v>
      </c>
      <c r="M839" s="48">
        <f t="shared" si="24"/>
        <v>410145.56887027447</v>
      </c>
    </row>
    <row r="840" spans="1:13" s="21" customFormat="1" ht="12" customHeight="1" x14ac:dyDescent="0.2">
      <c r="A840" s="45" t="s">
        <v>28</v>
      </c>
      <c r="B840" s="54" t="s">
        <v>180</v>
      </c>
      <c r="C840" s="46">
        <v>508</v>
      </c>
      <c r="D840" s="47">
        <v>1</v>
      </c>
      <c r="E840" s="47">
        <v>7410.5815347199996</v>
      </c>
      <c r="F840" s="48">
        <f t="shared" si="25"/>
        <v>88926.978416639991</v>
      </c>
      <c r="G840" s="49">
        <v>0</v>
      </c>
      <c r="H840" s="49">
        <v>1581.7635891200002</v>
      </c>
      <c r="I840" s="47">
        <v>15817.635891200001</v>
      </c>
      <c r="J840" s="50"/>
      <c r="K840" s="50"/>
      <c r="L840" s="49">
        <v>37749.994073097303</v>
      </c>
      <c r="M840" s="48">
        <f t="shared" si="24"/>
        <v>144076.37197005731</v>
      </c>
    </row>
    <row r="841" spans="1:13" s="21" customFormat="1" ht="12" customHeight="1" x14ac:dyDescent="0.2">
      <c r="A841" s="45" t="s">
        <v>28</v>
      </c>
      <c r="B841" s="54" t="s">
        <v>180</v>
      </c>
      <c r="C841" s="46">
        <v>508</v>
      </c>
      <c r="D841" s="47">
        <v>1</v>
      </c>
      <c r="E841" s="47">
        <v>8107.5922636799996</v>
      </c>
      <c r="F841" s="48">
        <f t="shared" si="25"/>
        <v>97291.107164159999</v>
      </c>
      <c r="G841" s="49">
        <v>5403.498936655873</v>
      </c>
      <c r="H841" s="49">
        <v>1754.529778744889</v>
      </c>
      <c r="I841" s="47">
        <v>17545.29778744889</v>
      </c>
      <c r="J841" s="50"/>
      <c r="K841" s="50"/>
      <c r="L841" s="49">
        <v>39304.267476451452</v>
      </c>
      <c r="M841" s="48">
        <f t="shared" si="24"/>
        <v>161298.7011434611</v>
      </c>
    </row>
    <row r="842" spans="1:13" s="21" customFormat="1" ht="12" customHeight="1" x14ac:dyDescent="0.2">
      <c r="A842" s="45" t="s">
        <v>28</v>
      </c>
      <c r="B842" s="54" t="s">
        <v>180</v>
      </c>
      <c r="C842" s="46">
        <v>508</v>
      </c>
      <c r="D842" s="47">
        <v>1</v>
      </c>
      <c r="E842" s="47">
        <v>8885.5758950399995</v>
      </c>
      <c r="F842" s="48">
        <f t="shared" si="25"/>
        <v>106626.91074048</v>
      </c>
      <c r="G842" s="49">
        <v>11632.282909458434</v>
      </c>
      <c r="H842" s="49">
        <v>1949.435714673778</v>
      </c>
      <c r="I842" s="47">
        <v>19494.357146737781</v>
      </c>
      <c r="J842" s="50"/>
      <c r="K842" s="50"/>
      <c r="L842" s="49">
        <v>41205.654151425922</v>
      </c>
      <c r="M842" s="48">
        <f t="shared" si="24"/>
        <v>180908.64066277593</v>
      </c>
    </row>
    <row r="843" spans="1:13" s="21" customFormat="1" ht="12" customHeight="1" x14ac:dyDescent="0.2">
      <c r="A843" s="45" t="s">
        <v>28</v>
      </c>
      <c r="B843" s="54" t="s">
        <v>180</v>
      </c>
      <c r="C843" s="46">
        <v>508</v>
      </c>
      <c r="D843" s="47">
        <v>1</v>
      </c>
      <c r="E843" s="47">
        <v>11688.108789759999</v>
      </c>
      <c r="F843" s="48">
        <f t="shared" si="25"/>
        <v>140257.30547711998</v>
      </c>
      <c r="G843" s="49">
        <v>21907.814706266108</v>
      </c>
      <c r="H843" s="49">
        <v>2524.1532781226665</v>
      </c>
      <c r="I843" s="47">
        <v>25241.532781226662</v>
      </c>
      <c r="J843" s="50"/>
      <c r="K843" s="50"/>
      <c r="L843" s="49">
        <v>47094.365237591286</v>
      </c>
      <c r="M843" s="48">
        <f t="shared" ref="M843:M906" si="26">F843+G843+H843+I843+J843+K843+L843</f>
        <v>237025.17148032671</v>
      </c>
    </row>
    <row r="844" spans="1:13" s="21" customFormat="1" ht="12" customHeight="1" x14ac:dyDescent="0.2">
      <c r="A844" s="45" t="s">
        <v>28</v>
      </c>
      <c r="B844" s="54" t="s">
        <v>180</v>
      </c>
      <c r="C844" s="46">
        <v>508</v>
      </c>
      <c r="D844" s="47">
        <v>1</v>
      </c>
      <c r="E844" s="47">
        <v>13937.00785152</v>
      </c>
      <c r="F844" s="48">
        <f t="shared" ref="F844:F907" si="27">(D844*E844)*12</f>
        <v>167244.09421824</v>
      </c>
      <c r="G844" s="49">
        <v>8495.4209644462098</v>
      </c>
      <c r="H844" s="49">
        <v>2758.4846855395554</v>
      </c>
      <c r="I844" s="47">
        <v>27584.84685539555</v>
      </c>
      <c r="J844" s="50"/>
      <c r="K844" s="50"/>
      <c r="L844" s="49">
        <v>49123.750211871913</v>
      </c>
      <c r="M844" s="48">
        <f t="shared" si="26"/>
        <v>255206.59693549323</v>
      </c>
    </row>
    <row r="845" spans="1:13" s="21" customFormat="1" ht="12" customHeight="1" x14ac:dyDescent="0.2">
      <c r="A845" s="45" t="s">
        <v>61</v>
      </c>
      <c r="B845" s="54" t="s">
        <v>180</v>
      </c>
      <c r="C845" s="46">
        <v>508</v>
      </c>
      <c r="D845" s="47">
        <v>1</v>
      </c>
      <c r="E845" s="47">
        <v>11369.757568000001</v>
      </c>
      <c r="F845" s="48">
        <f t="shared" si="27"/>
        <v>136437.09081600001</v>
      </c>
      <c r="G845" s="49">
        <v>7017.9120540671993</v>
      </c>
      <c r="H845" s="49">
        <v>2278.7338033777778</v>
      </c>
      <c r="I845" s="47">
        <v>22787.338033777778</v>
      </c>
      <c r="J845" s="50"/>
      <c r="K845" s="50"/>
      <c r="L845" s="49">
        <v>42348.154052068647</v>
      </c>
      <c r="M845" s="48">
        <f t="shared" si="26"/>
        <v>210869.22875929141</v>
      </c>
    </row>
    <row r="846" spans="1:13" s="21" customFormat="1" ht="12" customHeight="1" x14ac:dyDescent="0.2">
      <c r="A846" s="45" t="s">
        <v>181</v>
      </c>
      <c r="B846" s="54" t="s">
        <v>180</v>
      </c>
      <c r="C846" s="46">
        <v>508</v>
      </c>
      <c r="D846" s="47">
        <v>1</v>
      </c>
      <c r="E846" s="47">
        <v>7824.0728883199999</v>
      </c>
      <c r="F846" s="48">
        <f t="shared" si="27"/>
        <v>93888.874659840003</v>
      </c>
      <c r="G846" s="49">
        <v>13132.800649912318</v>
      </c>
      <c r="H846" s="49">
        <v>1788.2353826133331</v>
      </c>
      <c r="I846" s="47">
        <v>17882.353826133331</v>
      </c>
      <c r="J846" s="50"/>
      <c r="K846" s="50"/>
      <c r="L846" s="49">
        <v>39495.056452549026</v>
      </c>
      <c r="M846" s="48">
        <f t="shared" si="26"/>
        <v>166187.320971048</v>
      </c>
    </row>
    <row r="847" spans="1:13" s="21" customFormat="1" ht="12" customHeight="1" x14ac:dyDescent="0.2">
      <c r="A847" s="45" t="s">
        <v>43</v>
      </c>
      <c r="B847" s="54" t="s">
        <v>180</v>
      </c>
      <c r="C847" s="46">
        <v>508</v>
      </c>
      <c r="D847" s="47">
        <v>1</v>
      </c>
      <c r="E847" s="47">
        <v>41418.446883839999</v>
      </c>
      <c r="F847" s="48">
        <f t="shared" si="27"/>
        <v>497021.36260608002</v>
      </c>
      <c r="G847" s="49">
        <v>0</v>
      </c>
      <c r="H847" s="49">
        <v>6943.9811473066666</v>
      </c>
      <c r="I847" s="47">
        <v>69439.811473066657</v>
      </c>
      <c r="J847" s="50"/>
      <c r="K847" s="50"/>
      <c r="L847" s="49">
        <v>51922.829260608007</v>
      </c>
      <c r="M847" s="48">
        <f t="shared" si="26"/>
        <v>625327.98448706139</v>
      </c>
    </row>
    <row r="848" spans="1:13" s="21" customFormat="1" ht="12" customHeight="1" x14ac:dyDescent="0.2">
      <c r="A848" s="45" t="s">
        <v>73</v>
      </c>
      <c r="B848" s="54" t="s">
        <v>180</v>
      </c>
      <c r="C848" s="46">
        <v>508</v>
      </c>
      <c r="D848" s="47">
        <v>2</v>
      </c>
      <c r="E848" s="47">
        <v>22517.285273599999</v>
      </c>
      <c r="F848" s="48">
        <f t="shared" si="27"/>
        <v>540414.84656640003</v>
      </c>
      <c r="G848" s="49">
        <v>0</v>
      </c>
      <c r="H848" s="49">
        <v>7587.5750912000003</v>
      </c>
      <c r="I848" s="47">
        <v>75875.750912000003</v>
      </c>
      <c r="J848" s="50"/>
      <c r="K848" s="50"/>
      <c r="L848" s="49">
        <v>52039.680213903383</v>
      </c>
      <c r="M848" s="48">
        <f t="shared" si="26"/>
        <v>675917.85278350336</v>
      </c>
    </row>
    <row r="849" spans="1:13" s="21" customFormat="1" ht="12" customHeight="1" x14ac:dyDescent="0.2">
      <c r="A849" s="45" t="s">
        <v>32</v>
      </c>
      <c r="B849" s="54" t="s">
        <v>180</v>
      </c>
      <c r="C849" s="46">
        <v>508</v>
      </c>
      <c r="D849" s="47">
        <v>1</v>
      </c>
      <c r="E849" s="47">
        <v>8444.8195686399995</v>
      </c>
      <c r="F849" s="48">
        <f t="shared" si="27"/>
        <v>101337.83482367999</v>
      </c>
      <c r="G849" s="49">
        <v>16747.092897619972</v>
      </c>
      <c r="H849" s="49">
        <v>1929.5502542506667</v>
      </c>
      <c r="I849" s="47">
        <v>19295.502542506667</v>
      </c>
      <c r="J849" s="50"/>
      <c r="K849" s="50"/>
      <c r="L849" s="49">
        <v>40945.678821351059</v>
      </c>
      <c r="M849" s="48">
        <f t="shared" si="26"/>
        <v>180255.65933940836</v>
      </c>
    </row>
    <row r="850" spans="1:13" s="21" customFormat="1" ht="12" customHeight="1" x14ac:dyDescent="0.2">
      <c r="A850" s="45" t="s">
        <v>32</v>
      </c>
      <c r="B850" s="54" t="s">
        <v>180</v>
      </c>
      <c r="C850" s="46">
        <v>508</v>
      </c>
      <c r="D850" s="47">
        <v>1</v>
      </c>
      <c r="E850" s="47">
        <v>9571.3102950400007</v>
      </c>
      <c r="F850" s="48">
        <f t="shared" si="27"/>
        <v>114855.72354048002</v>
      </c>
      <c r="G850" s="49">
        <v>18539.564941467645</v>
      </c>
      <c r="H850" s="49">
        <v>2136.0735540906667</v>
      </c>
      <c r="I850" s="47">
        <v>21360.735540906669</v>
      </c>
      <c r="J850" s="50"/>
      <c r="K850" s="50"/>
      <c r="L850" s="49">
        <v>43069.194150707292</v>
      </c>
      <c r="M850" s="48">
        <f t="shared" si="26"/>
        <v>199961.29172765231</v>
      </c>
    </row>
    <row r="851" spans="1:13" s="21" customFormat="1" ht="12" customHeight="1" x14ac:dyDescent="0.2">
      <c r="A851" s="45" t="s">
        <v>32</v>
      </c>
      <c r="B851" s="54" t="s">
        <v>180</v>
      </c>
      <c r="C851" s="46">
        <v>508</v>
      </c>
      <c r="D851" s="47">
        <v>1</v>
      </c>
      <c r="E851" s="47">
        <v>9676.4695040000006</v>
      </c>
      <c r="F851" s="48">
        <f t="shared" si="27"/>
        <v>116117.63404800001</v>
      </c>
      <c r="G851" s="49">
        <v>6235.6314249216011</v>
      </c>
      <c r="H851" s="49">
        <v>2024.7253034666667</v>
      </c>
      <c r="I851" s="47">
        <v>20247.253034666668</v>
      </c>
      <c r="J851" s="50"/>
      <c r="K851" s="50"/>
      <c r="L851" s="49">
        <v>42177.960379948818</v>
      </c>
      <c r="M851" s="48">
        <f t="shared" si="26"/>
        <v>186803.20419100375</v>
      </c>
    </row>
    <row r="852" spans="1:13" s="21" customFormat="1" ht="12" customHeight="1" x14ac:dyDescent="0.2">
      <c r="A852" s="45" t="s">
        <v>32</v>
      </c>
      <c r="B852" s="54" t="s">
        <v>180</v>
      </c>
      <c r="C852" s="46">
        <v>508</v>
      </c>
      <c r="D852" s="47">
        <v>1</v>
      </c>
      <c r="E852" s="47">
        <v>12393.857116159999</v>
      </c>
      <c r="F852" s="48">
        <f t="shared" si="27"/>
        <v>148726.28539392</v>
      </c>
      <c r="G852" s="49">
        <v>15353.867628822527</v>
      </c>
      <c r="H852" s="49">
        <v>2573.1301539840001</v>
      </c>
      <c r="I852" s="47">
        <v>25731.301539840002</v>
      </c>
      <c r="J852" s="50"/>
      <c r="K852" s="50"/>
      <c r="L852" s="49">
        <v>47518.520655150714</v>
      </c>
      <c r="M852" s="48">
        <f t="shared" si="26"/>
        <v>239903.10537171725</v>
      </c>
    </row>
    <row r="853" spans="1:13" s="21" customFormat="1" ht="12" customHeight="1" x14ac:dyDescent="0.2">
      <c r="A853" s="45" t="s">
        <v>33</v>
      </c>
      <c r="B853" s="54" t="s">
        <v>180</v>
      </c>
      <c r="C853" s="46">
        <v>508</v>
      </c>
      <c r="D853" s="47">
        <v>1</v>
      </c>
      <c r="E853" s="47">
        <v>9097.5694950399993</v>
      </c>
      <c r="F853" s="48">
        <f t="shared" si="27"/>
        <v>109170.83394047999</v>
      </c>
      <c r="G853" s="49">
        <v>11857.165720338435</v>
      </c>
      <c r="H853" s="49">
        <v>1987.123465784889</v>
      </c>
      <c r="I853" s="47">
        <v>19871.23465784889</v>
      </c>
      <c r="J853" s="50"/>
      <c r="K853" s="50"/>
      <c r="L853" s="49">
        <v>41612.730480624865</v>
      </c>
      <c r="M853" s="48">
        <f t="shared" si="26"/>
        <v>184499.08826507707</v>
      </c>
    </row>
    <row r="854" spans="1:13" s="21" customFormat="1" ht="12" customHeight="1" x14ac:dyDescent="0.2">
      <c r="A854" s="45" t="s">
        <v>33</v>
      </c>
      <c r="B854" s="54" t="s">
        <v>180</v>
      </c>
      <c r="C854" s="46">
        <v>508</v>
      </c>
      <c r="D854" s="47">
        <v>1</v>
      </c>
      <c r="E854" s="47">
        <v>9216.1163161599998</v>
      </c>
      <c r="F854" s="48">
        <f t="shared" si="27"/>
        <v>110593.39579392</v>
      </c>
      <c r="G854" s="49">
        <v>11982.920188182528</v>
      </c>
      <c r="H854" s="49">
        <v>2008.1984562062223</v>
      </c>
      <c r="I854" s="47">
        <v>20081.984562062222</v>
      </c>
      <c r="J854" s="50"/>
      <c r="K854" s="50"/>
      <c r="L854" s="49">
        <v>41840.367563912892</v>
      </c>
      <c r="M854" s="48">
        <f t="shared" si="26"/>
        <v>186506.86656428385</v>
      </c>
    </row>
    <row r="855" spans="1:13" s="21" customFormat="1" ht="12" customHeight="1" x14ac:dyDescent="0.2">
      <c r="A855" s="45" t="s">
        <v>33</v>
      </c>
      <c r="B855" s="54" t="s">
        <v>180</v>
      </c>
      <c r="C855" s="46">
        <v>508</v>
      </c>
      <c r="D855" s="47">
        <v>1</v>
      </c>
      <c r="E855" s="47">
        <v>11403.57357568</v>
      </c>
      <c r="F855" s="48">
        <f t="shared" si="27"/>
        <v>136842.88290816001</v>
      </c>
      <c r="G855" s="49">
        <v>14303.374849081343</v>
      </c>
      <c r="H855" s="49">
        <v>2397.0797467875555</v>
      </c>
      <c r="I855" s="47">
        <v>23970.797467875553</v>
      </c>
      <c r="J855" s="50"/>
      <c r="K855" s="50"/>
      <c r="L855" s="49">
        <v>45993.867792699195</v>
      </c>
      <c r="M855" s="48">
        <f t="shared" si="26"/>
        <v>223508.00276460365</v>
      </c>
    </row>
    <row r="856" spans="1:13" s="21" customFormat="1" ht="12" customHeight="1" x14ac:dyDescent="0.2">
      <c r="A856" s="45" t="s">
        <v>33</v>
      </c>
      <c r="B856" s="54" t="s">
        <v>180</v>
      </c>
      <c r="C856" s="46">
        <v>508</v>
      </c>
      <c r="D856" s="47">
        <v>1</v>
      </c>
      <c r="E856" s="47">
        <v>11991.827261439999</v>
      </c>
      <c r="F856" s="48">
        <f t="shared" si="27"/>
        <v>143901.92713728</v>
      </c>
      <c r="G856" s="49">
        <v>11195.545769201664</v>
      </c>
      <c r="H856" s="49">
        <v>2462.5697707520003</v>
      </c>
      <c r="I856" s="47">
        <v>24625.697707520005</v>
      </c>
      <c r="J856" s="50"/>
      <c r="K856" s="50"/>
      <c r="L856" s="49">
        <v>46561.032357038959</v>
      </c>
      <c r="M856" s="48">
        <f t="shared" si="26"/>
        <v>228746.77274179261</v>
      </c>
    </row>
    <row r="857" spans="1:13" s="21" customFormat="1" ht="12" customHeight="1" x14ac:dyDescent="0.2">
      <c r="A857" s="45" t="s">
        <v>33</v>
      </c>
      <c r="B857" s="54" t="s">
        <v>180</v>
      </c>
      <c r="C857" s="46">
        <v>508</v>
      </c>
      <c r="D857" s="47">
        <v>1</v>
      </c>
      <c r="E857" s="47">
        <v>14026.173224960001</v>
      </c>
      <c r="F857" s="48">
        <f t="shared" si="27"/>
        <v>168314.07869952</v>
      </c>
      <c r="G857" s="49">
        <v>8542.7142785187862</v>
      </c>
      <c r="H857" s="49">
        <v>2773.8409442986667</v>
      </c>
      <c r="I857" s="47">
        <v>27738.409442986664</v>
      </c>
      <c r="J857" s="50"/>
      <c r="K857" s="50"/>
      <c r="L857" s="49">
        <v>49256.740326728635</v>
      </c>
      <c r="M857" s="48">
        <f t="shared" si="26"/>
        <v>256625.78369205273</v>
      </c>
    </row>
    <row r="858" spans="1:13" s="21" customFormat="1" ht="12" customHeight="1" x14ac:dyDescent="0.2">
      <c r="A858" s="45" t="s">
        <v>33</v>
      </c>
      <c r="B858" s="54" t="s">
        <v>180</v>
      </c>
      <c r="C858" s="46">
        <v>508</v>
      </c>
      <c r="D858" s="47">
        <v>1</v>
      </c>
      <c r="E858" s="47">
        <v>15720.446842879999</v>
      </c>
      <c r="F858" s="48">
        <f t="shared" si="27"/>
        <v>188645.36211455998</v>
      </c>
      <c r="G858" s="49">
        <v>0</v>
      </c>
      <c r="H858" s="49">
        <v>2660.9811404800002</v>
      </c>
      <c r="I858" s="47">
        <v>26609.811404800002</v>
      </c>
      <c r="J858" s="50"/>
      <c r="K858" s="50"/>
      <c r="L858" s="49">
        <v>18160.011543931374</v>
      </c>
      <c r="M858" s="48">
        <f t="shared" si="26"/>
        <v>236076.16620377137</v>
      </c>
    </row>
    <row r="859" spans="1:13" s="21" customFormat="1" ht="12" customHeight="1" x14ac:dyDescent="0.2">
      <c r="A859" s="45" t="s">
        <v>33</v>
      </c>
      <c r="B859" s="54" t="s">
        <v>180</v>
      </c>
      <c r="C859" s="46">
        <v>508</v>
      </c>
      <c r="D859" s="47">
        <v>1</v>
      </c>
      <c r="E859" s="47">
        <v>16849.208063999999</v>
      </c>
      <c r="F859" s="48">
        <f t="shared" si="27"/>
        <v>202190.49676799998</v>
      </c>
      <c r="G859" s="49">
        <v>10040.051957145603</v>
      </c>
      <c r="H859" s="49">
        <v>3260.0302776888893</v>
      </c>
      <c r="I859" s="47">
        <v>32600.302776888897</v>
      </c>
      <c r="J859" s="50"/>
      <c r="K859" s="50"/>
      <c r="L859" s="49">
        <v>53467.295534474644</v>
      </c>
      <c r="M859" s="48">
        <f t="shared" si="26"/>
        <v>301558.17731419799</v>
      </c>
    </row>
    <row r="860" spans="1:13" s="21" customFormat="1" ht="12" customHeight="1" x14ac:dyDescent="0.2">
      <c r="A860" s="45" t="s">
        <v>28</v>
      </c>
      <c r="B860" s="54" t="s">
        <v>182</v>
      </c>
      <c r="C860" s="46">
        <v>508</v>
      </c>
      <c r="D860" s="47">
        <v>1</v>
      </c>
      <c r="E860" s="47">
        <v>7437.0158387199999</v>
      </c>
      <c r="F860" s="48">
        <f t="shared" si="27"/>
        <v>89244.190064640003</v>
      </c>
      <c r="G860" s="49">
        <v>7571.7378012856316</v>
      </c>
      <c r="H860" s="49">
        <v>1665.4777717759998</v>
      </c>
      <c r="I860" s="47">
        <v>16654.77771776</v>
      </c>
      <c r="J860" s="50"/>
      <c r="K860" s="50"/>
      <c r="L860" s="49">
        <v>38424.543160837209</v>
      </c>
      <c r="M860" s="48">
        <f t="shared" si="26"/>
        <v>153560.72651629883</v>
      </c>
    </row>
    <row r="861" spans="1:13" s="21" customFormat="1" ht="12" customHeight="1" x14ac:dyDescent="0.2">
      <c r="A861" s="45" t="s">
        <v>28</v>
      </c>
      <c r="B861" s="54" t="s">
        <v>182</v>
      </c>
      <c r="C861" s="46">
        <v>508</v>
      </c>
      <c r="D861" s="47">
        <v>1</v>
      </c>
      <c r="E861" s="47">
        <v>8107.5922636799996</v>
      </c>
      <c r="F861" s="48">
        <f t="shared" si="27"/>
        <v>97291.107164159999</v>
      </c>
      <c r="G861" s="49">
        <v>5403.498936655873</v>
      </c>
      <c r="H861" s="49">
        <v>1754.529778744889</v>
      </c>
      <c r="I861" s="47">
        <v>17545.29778744889</v>
      </c>
      <c r="J861" s="50"/>
      <c r="K861" s="50"/>
      <c r="L861" s="49">
        <v>39304.267476451452</v>
      </c>
      <c r="M861" s="48">
        <f t="shared" si="26"/>
        <v>161298.7011434611</v>
      </c>
    </row>
    <row r="862" spans="1:13" s="21" customFormat="1" ht="12" customHeight="1" x14ac:dyDescent="0.2">
      <c r="A862" s="45" t="s">
        <v>28</v>
      </c>
      <c r="B862" s="54" t="s">
        <v>182</v>
      </c>
      <c r="C862" s="46">
        <v>508</v>
      </c>
      <c r="D862" s="47">
        <v>1</v>
      </c>
      <c r="E862" s="47">
        <v>8107.9409715199999</v>
      </c>
      <c r="F862" s="48">
        <f t="shared" si="27"/>
        <v>97295.291658239992</v>
      </c>
      <c r="G862" s="49">
        <v>5403.6838912942094</v>
      </c>
      <c r="H862" s="49">
        <v>1754.5898339840003</v>
      </c>
      <c r="I862" s="47">
        <v>17545.898339840001</v>
      </c>
      <c r="J862" s="50"/>
      <c r="K862" s="50"/>
      <c r="L862" s="49">
        <v>39304.913332965138</v>
      </c>
      <c r="M862" s="48">
        <f t="shared" si="26"/>
        <v>161304.37705632334</v>
      </c>
    </row>
    <row r="863" spans="1:13" s="21" customFormat="1" ht="12" customHeight="1" x14ac:dyDescent="0.2">
      <c r="A863" s="45" t="s">
        <v>28</v>
      </c>
      <c r="B863" s="54" t="s">
        <v>182</v>
      </c>
      <c r="C863" s="46">
        <v>508</v>
      </c>
      <c r="D863" s="47">
        <v>1</v>
      </c>
      <c r="E863" s="47">
        <v>8568.12196864</v>
      </c>
      <c r="F863" s="48">
        <f t="shared" si="27"/>
        <v>102817.46362368</v>
      </c>
      <c r="G863" s="49">
        <v>14119.409730416639</v>
      </c>
      <c r="H863" s="49">
        <v>1922.5775776711109</v>
      </c>
      <c r="I863" s="47">
        <v>19225.775776711107</v>
      </c>
      <c r="J863" s="50"/>
      <c r="K863" s="50"/>
      <c r="L863" s="49">
        <v>40929.97165497212</v>
      </c>
      <c r="M863" s="48">
        <f t="shared" si="26"/>
        <v>179015.19836345097</v>
      </c>
    </row>
    <row r="864" spans="1:13" s="21" customFormat="1" ht="12" customHeight="1" x14ac:dyDescent="0.2">
      <c r="A864" s="45" t="s">
        <v>28</v>
      </c>
      <c r="B864" s="54" t="s">
        <v>182</v>
      </c>
      <c r="C864" s="46">
        <v>508</v>
      </c>
      <c r="D864" s="47">
        <v>1</v>
      </c>
      <c r="E864" s="47">
        <v>10433.793710080001</v>
      </c>
      <c r="F864" s="48">
        <f t="shared" si="27"/>
        <v>125205.52452096001</v>
      </c>
      <c r="G864" s="49">
        <v>6637.3161838264323</v>
      </c>
      <c r="H864" s="49">
        <v>2155.1533611804448</v>
      </c>
      <c r="I864" s="47">
        <v>21551.533611804447</v>
      </c>
      <c r="J864" s="50"/>
      <c r="K864" s="50"/>
      <c r="L864" s="49">
        <v>43898.707876898225</v>
      </c>
      <c r="M864" s="48">
        <f t="shared" si="26"/>
        <v>199448.23555466958</v>
      </c>
    </row>
    <row r="865" spans="1:13" s="21" customFormat="1" ht="12" customHeight="1" x14ac:dyDescent="0.2">
      <c r="A865" s="45" t="s">
        <v>43</v>
      </c>
      <c r="B865" s="54" t="s">
        <v>182</v>
      </c>
      <c r="C865" s="46">
        <v>508</v>
      </c>
      <c r="D865" s="47">
        <v>1</v>
      </c>
      <c r="E865" s="47">
        <v>28837.619200000001</v>
      </c>
      <c r="F865" s="48">
        <f t="shared" si="27"/>
        <v>346051.43040000001</v>
      </c>
      <c r="G865" s="49">
        <v>0</v>
      </c>
      <c r="H865" s="49">
        <v>4847.1765333333333</v>
      </c>
      <c r="I865" s="47">
        <v>48471.765333333329</v>
      </c>
      <c r="J865" s="50"/>
      <c r="K865" s="50"/>
      <c r="L865" s="49">
        <v>32908.277626682095</v>
      </c>
      <c r="M865" s="48">
        <f t="shared" si="26"/>
        <v>432278.64989334875</v>
      </c>
    </row>
    <row r="866" spans="1:13" s="21" customFormat="1" ht="12" customHeight="1" x14ac:dyDescent="0.2">
      <c r="A866" s="45" t="s">
        <v>32</v>
      </c>
      <c r="B866" s="54" t="s">
        <v>182</v>
      </c>
      <c r="C866" s="46">
        <v>508</v>
      </c>
      <c r="D866" s="47">
        <v>1</v>
      </c>
      <c r="E866" s="47">
        <v>7377.8254950399996</v>
      </c>
      <c r="F866" s="48">
        <f t="shared" si="27"/>
        <v>88533.905940479992</v>
      </c>
      <c r="G866" s="49">
        <v>7524.6459638538236</v>
      </c>
      <c r="H866" s="49">
        <v>1655.1194616320001</v>
      </c>
      <c r="I866" s="47">
        <v>16551.194616320001</v>
      </c>
      <c r="J866" s="50"/>
      <c r="K866" s="50"/>
      <c r="L866" s="49">
        <v>38328.015548363866</v>
      </c>
      <c r="M866" s="48">
        <f t="shared" si="26"/>
        <v>152592.88153064967</v>
      </c>
    </row>
    <row r="867" spans="1:13" s="21" customFormat="1" ht="12" customHeight="1" x14ac:dyDescent="0.2">
      <c r="A867" s="45" t="s">
        <v>32</v>
      </c>
      <c r="B867" s="54" t="s">
        <v>182</v>
      </c>
      <c r="C867" s="46">
        <v>508</v>
      </c>
      <c r="D867" s="47">
        <v>1</v>
      </c>
      <c r="E867" s="47">
        <v>9145.9282636799999</v>
      </c>
      <c r="F867" s="48">
        <f t="shared" si="27"/>
        <v>109751.13916416001</v>
      </c>
      <c r="G867" s="49">
        <v>5954.2323510558726</v>
      </c>
      <c r="H867" s="49">
        <v>1933.3543120782222</v>
      </c>
      <c r="I867" s="47">
        <v>19333.543120782222</v>
      </c>
      <c r="J867" s="50"/>
      <c r="K867" s="50"/>
      <c r="L867" s="49">
        <v>41178.780045133281</v>
      </c>
      <c r="M867" s="48">
        <f t="shared" si="26"/>
        <v>178151.04899320961</v>
      </c>
    </row>
    <row r="868" spans="1:13" s="21" customFormat="1" ht="12" customHeight="1" x14ac:dyDescent="0.2">
      <c r="A868" s="45" t="s">
        <v>33</v>
      </c>
      <c r="B868" s="54" t="s">
        <v>182</v>
      </c>
      <c r="C868" s="46">
        <v>508</v>
      </c>
      <c r="D868" s="47">
        <v>1</v>
      </c>
      <c r="E868" s="47">
        <v>6737.3417779199999</v>
      </c>
      <c r="F868" s="48">
        <f t="shared" si="27"/>
        <v>80848.101335040003</v>
      </c>
      <c r="G868" s="49">
        <v>7015.0771185131498</v>
      </c>
      <c r="H868" s="49">
        <v>1543.0348111359999</v>
      </c>
      <c r="I868" s="47">
        <v>15430.348111359999</v>
      </c>
      <c r="J868" s="50"/>
      <c r="K868" s="50"/>
      <c r="L868" s="49">
        <v>36656.235719450335</v>
      </c>
      <c r="M868" s="48">
        <f t="shared" si="26"/>
        <v>141492.79709549947</v>
      </c>
    </row>
    <row r="869" spans="1:13" s="21" customFormat="1" ht="12" customHeight="1" x14ac:dyDescent="0.2">
      <c r="A869" s="45" t="s">
        <v>33</v>
      </c>
      <c r="B869" s="54" t="s">
        <v>182</v>
      </c>
      <c r="C869" s="46">
        <v>508</v>
      </c>
      <c r="D869" s="47">
        <v>1</v>
      </c>
      <c r="E869" s="47">
        <v>8777.4487756800008</v>
      </c>
      <c r="F869" s="48">
        <f t="shared" si="27"/>
        <v>105329.38530816001</v>
      </c>
      <c r="G869" s="49">
        <v>8638.1862459310069</v>
      </c>
      <c r="H869" s="49">
        <v>1900.0535357439999</v>
      </c>
      <c r="I869" s="47">
        <v>19000.535357439996</v>
      </c>
      <c r="J869" s="50"/>
      <c r="K869" s="50"/>
      <c r="L869" s="49">
        <v>40747.458442275049</v>
      </c>
      <c r="M869" s="48">
        <f t="shared" si="26"/>
        <v>175615.61888955004</v>
      </c>
    </row>
    <row r="870" spans="1:13" s="21" customFormat="1" ht="12" customHeight="1" x14ac:dyDescent="0.2">
      <c r="A870" s="45" t="s">
        <v>33</v>
      </c>
      <c r="B870" s="54" t="s">
        <v>182</v>
      </c>
      <c r="C870" s="46">
        <v>508</v>
      </c>
      <c r="D870" s="47">
        <v>1</v>
      </c>
      <c r="E870" s="47">
        <v>9003.0376550399997</v>
      </c>
      <c r="F870" s="48">
        <f t="shared" si="27"/>
        <v>108036.45186048</v>
      </c>
      <c r="G870" s="49">
        <v>11756.886344466431</v>
      </c>
      <c r="H870" s="49">
        <v>1970.3178053404445</v>
      </c>
      <c r="I870" s="47">
        <v>19703.178053404445</v>
      </c>
      <c r="J870" s="50"/>
      <c r="K870" s="50"/>
      <c r="L870" s="49">
        <v>41431.207668522882</v>
      </c>
      <c r="M870" s="48">
        <f t="shared" si="26"/>
        <v>182898.04173221422</v>
      </c>
    </row>
    <row r="871" spans="1:13" s="21" customFormat="1" ht="12" customHeight="1" x14ac:dyDescent="0.2">
      <c r="A871" s="45" t="s">
        <v>33</v>
      </c>
      <c r="B871" s="54" t="s">
        <v>182</v>
      </c>
      <c r="C871" s="46">
        <v>508</v>
      </c>
      <c r="D871" s="47">
        <v>1</v>
      </c>
      <c r="E871" s="47">
        <v>16849.202872319998</v>
      </c>
      <c r="F871" s="48">
        <f t="shared" si="27"/>
        <v>202190.43446783998</v>
      </c>
      <c r="G871" s="49">
        <v>15060.073805217791</v>
      </c>
      <c r="H871" s="49">
        <v>3312.6105026559999</v>
      </c>
      <c r="I871" s="47">
        <v>33126.105026559999</v>
      </c>
      <c r="J871" s="50"/>
      <c r="K871" s="50"/>
      <c r="L871" s="49">
        <v>53922.657108361833</v>
      </c>
      <c r="M871" s="48">
        <f t="shared" si="26"/>
        <v>307611.88091063558</v>
      </c>
    </row>
    <row r="872" spans="1:13" s="21" customFormat="1" ht="12" customHeight="1" x14ac:dyDescent="0.2">
      <c r="A872" s="45" t="s">
        <v>73</v>
      </c>
      <c r="B872" s="54" t="s">
        <v>183</v>
      </c>
      <c r="C872" s="46">
        <v>508</v>
      </c>
      <c r="D872" s="47">
        <v>1</v>
      </c>
      <c r="E872" s="47">
        <v>21199.326254079999</v>
      </c>
      <c r="F872" s="48">
        <f t="shared" si="27"/>
        <v>254391.91504895999</v>
      </c>
      <c r="G872" s="49">
        <v>0</v>
      </c>
      <c r="H872" s="49">
        <v>3574.1277090133331</v>
      </c>
      <c r="I872" s="47">
        <v>35741.277090133335</v>
      </c>
      <c r="J872" s="50"/>
      <c r="K872" s="50"/>
      <c r="L872" s="49">
        <v>24637.564687279119</v>
      </c>
      <c r="M872" s="48">
        <f t="shared" si="26"/>
        <v>318344.88453538576</v>
      </c>
    </row>
    <row r="873" spans="1:13" s="21" customFormat="1" ht="12" customHeight="1" x14ac:dyDescent="0.2">
      <c r="A873" s="45" t="s">
        <v>33</v>
      </c>
      <c r="B873" s="54" t="s">
        <v>183</v>
      </c>
      <c r="C873" s="46">
        <v>508</v>
      </c>
      <c r="D873" s="47">
        <v>1</v>
      </c>
      <c r="E873" s="47">
        <v>11096.366295039999</v>
      </c>
      <c r="F873" s="48">
        <f t="shared" si="27"/>
        <v>133156.39554047998</v>
      </c>
      <c r="G873" s="49">
        <v>17471.861707223041</v>
      </c>
      <c r="H873" s="49">
        <v>2379.0661366044442</v>
      </c>
      <c r="I873" s="47">
        <v>23790.661366044442</v>
      </c>
      <c r="J873" s="50"/>
      <c r="K873" s="50"/>
      <c r="L873" s="49">
        <v>45837.864164158193</v>
      </c>
      <c r="M873" s="48">
        <f t="shared" si="26"/>
        <v>222635.8489145101</v>
      </c>
    </row>
    <row r="874" spans="1:13" s="21" customFormat="1" ht="12" customHeight="1" x14ac:dyDescent="0.2">
      <c r="A874" s="45" t="s">
        <v>33</v>
      </c>
      <c r="B874" s="54" t="s">
        <v>183</v>
      </c>
      <c r="C874" s="46">
        <v>508</v>
      </c>
      <c r="D874" s="47">
        <v>1</v>
      </c>
      <c r="E874" s="47">
        <v>11327.861575680001</v>
      </c>
      <c r="F874" s="48">
        <f t="shared" si="27"/>
        <v>135934.33890816002</v>
      </c>
      <c r="G874" s="49">
        <v>7111.5297797406711</v>
      </c>
      <c r="H874" s="49">
        <v>2309.1317158115553</v>
      </c>
      <c r="I874" s="47">
        <v>23091.317158115551</v>
      </c>
      <c r="J874" s="50"/>
      <c r="K874" s="50"/>
      <c r="L874" s="49">
        <v>45232.209701077125</v>
      </c>
      <c r="M874" s="48">
        <f t="shared" si="26"/>
        <v>213678.52726290491</v>
      </c>
    </row>
    <row r="875" spans="1:13" s="21" customFormat="1" ht="12" customHeight="1" x14ac:dyDescent="0.2">
      <c r="A875" s="45" t="s">
        <v>33</v>
      </c>
      <c r="B875" s="54" t="s">
        <v>183</v>
      </c>
      <c r="C875" s="46">
        <v>508</v>
      </c>
      <c r="D875" s="47">
        <v>1</v>
      </c>
      <c r="E875" s="47">
        <v>11411.40955136</v>
      </c>
      <c r="F875" s="48">
        <f t="shared" si="27"/>
        <v>136936.91461631999</v>
      </c>
      <c r="G875" s="49">
        <v>14311.687252082687</v>
      </c>
      <c r="H875" s="49">
        <v>2398.4728091306665</v>
      </c>
      <c r="I875" s="47">
        <v>23984.728091306668</v>
      </c>
      <c r="J875" s="50"/>
      <c r="K875" s="50"/>
      <c r="L875" s="49">
        <v>46005.932158370502</v>
      </c>
      <c r="M875" s="48">
        <f t="shared" si="26"/>
        <v>223637.73492721052</v>
      </c>
    </row>
    <row r="876" spans="1:13" s="21" customFormat="1" ht="12" customHeight="1" x14ac:dyDescent="0.2">
      <c r="A876" s="45" t="s">
        <v>33</v>
      </c>
      <c r="B876" s="54" t="s">
        <v>183</v>
      </c>
      <c r="C876" s="46">
        <v>508</v>
      </c>
      <c r="D876" s="47">
        <v>1</v>
      </c>
      <c r="E876" s="47">
        <v>13050.841722880001</v>
      </c>
      <c r="F876" s="48">
        <f t="shared" si="27"/>
        <v>156610.10067456</v>
      </c>
      <c r="G876" s="49">
        <v>16050.796899631103</v>
      </c>
      <c r="H876" s="49">
        <v>2689.9274174008888</v>
      </c>
      <c r="I876" s="47">
        <v>26899.27417400889</v>
      </c>
      <c r="J876" s="50"/>
      <c r="K876" s="50"/>
      <c r="L876" s="49">
        <v>48530.022331465261</v>
      </c>
      <c r="M876" s="48">
        <f t="shared" si="26"/>
        <v>250780.12149706614</v>
      </c>
    </row>
    <row r="877" spans="1:13" s="21" customFormat="1" ht="12" customHeight="1" x14ac:dyDescent="0.2">
      <c r="A877" s="45" t="s">
        <v>33</v>
      </c>
      <c r="B877" s="54" t="s">
        <v>183</v>
      </c>
      <c r="C877" s="46">
        <v>508</v>
      </c>
      <c r="D877" s="47">
        <v>1</v>
      </c>
      <c r="E877" s="47">
        <v>13962.63917568</v>
      </c>
      <c r="F877" s="48">
        <f t="shared" si="27"/>
        <v>167551.67010816</v>
      </c>
      <c r="G877" s="49">
        <v>21272.539546951681</v>
      </c>
      <c r="H877" s="49">
        <v>2896.5876289422226</v>
      </c>
      <c r="I877" s="47">
        <v>28965.876289422227</v>
      </c>
      <c r="J877" s="50"/>
      <c r="K877" s="50"/>
      <c r="L877" s="49">
        <v>50319.765894680917</v>
      </c>
      <c r="M877" s="48">
        <f t="shared" si="26"/>
        <v>271006.43946815701</v>
      </c>
    </row>
    <row r="878" spans="1:13" s="21" customFormat="1" ht="12" customHeight="1" x14ac:dyDescent="0.2">
      <c r="A878" s="45" t="s">
        <v>33</v>
      </c>
      <c r="B878" s="54" t="s">
        <v>183</v>
      </c>
      <c r="C878" s="46">
        <v>508</v>
      </c>
      <c r="D878" s="47">
        <v>1</v>
      </c>
      <c r="E878" s="47">
        <v>15917.32919296</v>
      </c>
      <c r="F878" s="48">
        <f t="shared" si="27"/>
        <v>191007.95031551999</v>
      </c>
      <c r="G878" s="49">
        <v>19091.56680789197</v>
      </c>
      <c r="H878" s="49">
        <v>3199.5251898595557</v>
      </c>
      <c r="I878" s="47">
        <v>31995.251898595558</v>
      </c>
      <c r="J878" s="50"/>
      <c r="K878" s="50"/>
      <c r="L878" s="49">
        <v>52943.302112244499</v>
      </c>
      <c r="M878" s="48">
        <f t="shared" si="26"/>
        <v>298237.59632411157</v>
      </c>
    </row>
    <row r="879" spans="1:13" s="21" customFormat="1" ht="12" customHeight="1" x14ac:dyDescent="0.2">
      <c r="A879" s="45" t="s">
        <v>28</v>
      </c>
      <c r="B879" s="54" t="s">
        <v>184</v>
      </c>
      <c r="C879" s="46">
        <v>508</v>
      </c>
      <c r="D879" s="47">
        <v>1</v>
      </c>
      <c r="E879" s="47">
        <v>9414.6902886400003</v>
      </c>
      <c r="F879" s="48">
        <f t="shared" si="27"/>
        <v>112976.28346368001</v>
      </c>
      <c r="G879" s="49">
        <v>6096.7837290946572</v>
      </c>
      <c r="H879" s="49">
        <v>1979.6411052657779</v>
      </c>
      <c r="I879" s="47">
        <v>19796.411052657779</v>
      </c>
      <c r="J879" s="50"/>
      <c r="K879" s="50"/>
      <c r="L879" s="49">
        <v>41682.252304840214</v>
      </c>
      <c r="M879" s="48">
        <f t="shared" si="26"/>
        <v>182531.37165553845</v>
      </c>
    </row>
    <row r="880" spans="1:13" s="21" customFormat="1" ht="12" customHeight="1" x14ac:dyDescent="0.2">
      <c r="A880" s="45" t="s">
        <v>73</v>
      </c>
      <c r="B880" s="54" t="s">
        <v>184</v>
      </c>
      <c r="C880" s="46">
        <v>508</v>
      </c>
      <c r="D880" s="47">
        <v>1</v>
      </c>
      <c r="E880" s="47">
        <v>21099.298155519999</v>
      </c>
      <c r="F880" s="48">
        <f t="shared" si="27"/>
        <v>253191.57786624</v>
      </c>
      <c r="G880" s="49">
        <v>0</v>
      </c>
      <c r="H880" s="49">
        <v>3557.4563592533336</v>
      </c>
      <c r="I880" s="47">
        <v>35574.563592533341</v>
      </c>
      <c r="J880" s="50"/>
      <c r="K880" s="50"/>
      <c r="L880" s="49">
        <v>24532.655217509378</v>
      </c>
      <c r="M880" s="48">
        <f t="shared" si="26"/>
        <v>316856.25303553604</v>
      </c>
    </row>
    <row r="881" spans="1:13" s="21" customFormat="1" ht="12" customHeight="1" x14ac:dyDescent="0.2">
      <c r="A881" s="45" t="s">
        <v>33</v>
      </c>
      <c r="B881" s="54" t="s">
        <v>184</v>
      </c>
      <c r="C881" s="46">
        <v>508</v>
      </c>
      <c r="D881" s="47">
        <v>1</v>
      </c>
      <c r="E881" s="47">
        <v>10042.920775680001</v>
      </c>
      <c r="F881" s="48">
        <f t="shared" si="27"/>
        <v>120515.04930816</v>
      </c>
      <c r="G881" s="49">
        <v>0</v>
      </c>
      <c r="H881" s="49">
        <v>2020.4867959466665</v>
      </c>
      <c r="I881" s="47">
        <v>20204.867959466665</v>
      </c>
      <c r="J881" s="50"/>
      <c r="K881" s="50"/>
      <c r="L881" s="49">
        <v>42551.111851467642</v>
      </c>
      <c r="M881" s="48">
        <f t="shared" si="26"/>
        <v>185291.51591504097</v>
      </c>
    </row>
    <row r="882" spans="1:13" s="21" customFormat="1" ht="12" customHeight="1" x14ac:dyDescent="0.2">
      <c r="A882" s="45" t="s">
        <v>33</v>
      </c>
      <c r="B882" s="54" t="s">
        <v>184</v>
      </c>
      <c r="C882" s="46">
        <v>508</v>
      </c>
      <c r="D882" s="47">
        <v>1</v>
      </c>
      <c r="E882" s="47">
        <v>10167.644830720001</v>
      </c>
      <c r="F882" s="48">
        <f t="shared" si="27"/>
        <v>122011.73796864001</v>
      </c>
      <c r="G882" s="49">
        <v>12992.301636427774</v>
      </c>
      <c r="H882" s="49">
        <v>2177.3590810168885</v>
      </c>
      <c r="I882" s="47">
        <v>21773.590810168887</v>
      </c>
      <c r="J882" s="50"/>
      <c r="K882" s="50"/>
      <c r="L882" s="49">
        <v>44091.016516512194</v>
      </c>
      <c r="M882" s="48">
        <f t="shared" si="26"/>
        <v>203046.00601276575</v>
      </c>
    </row>
    <row r="883" spans="1:13" s="21" customFormat="1" ht="12" customHeight="1" x14ac:dyDescent="0.2">
      <c r="A883" s="45" t="s">
        <v>33</v>
      </c>
      <c r="B883" s="54" t="s">
        <v>184</v>
      </c>
      <c r="C883" s="46">
        <v>508</v>
      </c>
      <c r="D883" s="47">
        <v>1</v>
      </c>
      <c r="E883" s="47">
        <v>10790.64643072</v>
      </c>
      <c r="F883" s="48">
        <f t="shared" si="27"/>
        <v>129487.75716864</v>
      </c>
      <c r="G883" s="49">
        <v>10239.886300280832</v>
      </c>
      <c r="H883" s="49">
        <v>2252.363125376</v>
      </c>
      <c r="I883" s="47">
        <v>22523.631253760002</v>
      </c>
      <c r="J883" s="50"/>
      <c r="K883" s="50"/>
      <c r="L883" s="49">
        <v>44740.575541956285</v>
      </c>
      <c r="M883" s="48">
        <f t="shared" si="26"/>
        <v>209244.21339001314</v>
      </c>
    </row>
    <row r="884" spans="1:13" s="21" customFormat="1" ht="12" customHeight="1" x14ac:dyDescent="0.2">
      <c r="A884" s="45" t="s">
        <v>33</v>
      </c>
      <c r="B884" s="54" t="s">
        <v>184</v>
      </c>
      <c r="C884" s="46">
        <v>508</v>
      </c>
      <c r="D884" s="47">
        <v>1</v>
      </c>
      <c r="E884" s="47">
        <v>10814.89417216</v>
      </c>
      <c r="F884" s="48">
        <f t="shared" si="27"/>
        <v>129778.73006592001</v>
      </c>
      <c r="G884" s="49">
        <v>17098.629672284158</v>
      </c>
      <c r="H884" s="49">
        <v>2328.2447810844442</v>
      </c>
      <c r="I884" s="47">
        <v>23282.447810844442</v>
      </c>
      <c r="J884" s="50"/>
      <c r="K884" s="50"/>
      <c r="L884" s="49">
        <v>45397.734962521237</v>
      </c>
      <c r="M884" s="48">
        <f t="shared" si="26"/>
        <v>217885.78729265428</v>
      </c>
    </row>
    <row r="885" spans="1:13" s="21" customFormat="1" ht="12" customHeight="1" x14ac:dyDescent="0.2">
      <c r="A885" s="45" t="s">
        <v>29</v>
      </c>
      <c r="B885" s="54" t="s">
        <v>185</v>
      </c>
      <c r="C885" s="46">
        <v>508</v>
      </c>
      <c r="D885" s="47">
        <v>1</v>
      </c>
      <c r="E885" s="47">
        <v>9460.5579161599999</v>
      </c>
      <c r="F885" s="48">
        <f t="shared" si="27"/>
        <v>113526.69499392</v>
      </c>
      <c r="G885" s="49">
        <v>12242.223837462529</v>
      </c>
      <c r="H885" s="49">
        <v>2051.6547406506666</v>
      </c>
      <c r="I885" s="47">
        <v>20516.547406506666</v>
      </c>
      <c r="J885" s="50"/>
      <c r="K885" s="50"/>
      <c r="L885" s="49">
        <v>42309.751494519835</v>
      </c>
      <c r="M885" s="48">
        <f t="shared" si="26"/>
        <v>190646.87247305969</v>
      </c>
    </row>
    <row r="886" spans="1:13" s="21" customFormat="1" ht="12" customHeight="1" x14ac:dyDescent="0.2">
      <c r="A886" s="45" t="s">
        <v>73</v>
      </c>
      <c r="B886" s="54" t="s">
        <v>185</v>
      </c>
      <c r="C886" s="46">
        <v>508</v>
      </c>
      <c r="D886" s="47">
        <v>1</v>
      </c>
      <c r="E886" s="47">
        <v>21100.00681984</v>
      </c>
      <c r="F886" s="48">
        <f t="shared" si="27"/>
        <v>253200.08183808002</v>
      </c>
      <c r="G886" s="49">
        <v>0</v>
      </c>
      <c r="H886" s="49">
        <v>3557.5744699733327</v>
      </c>
      <c r="I886" s="47">
        <v>35575.744699733325</v>
      </c>
      <c r="J886" s="50"/>
      <c r="K886" s="50"/>
      <c r="L886" s="49">
        <v>24533.398464648191</v>
      </c>
      <c r="M886" s="48">
        <f t="shared" si="26"/>
        <v>316866.79947243485</v>
      </c>
    </row>
    <row r="887" spans="1:13" s="21" customFormat="1" ht="12" customHeight="1" x14ac:dyDescent="0.2">
      <c r="A887" s="45" t="s">
        <v>73</v>
      </c>
      <c r="B887" s="54" t="s">
        <v>185</v>
      </c>
      <c r="C887" s="46">
        <v>508</v>
      </c>
      <c r="D887" s="47">
        <v>1</v>
      </c>
      <c r="E887" s="47">
        <v>22483.748405247999</v>
      </c>
      <c r="F887" s="48">
        <f t="shared" si="27"/>
        <v>269804.98086297599</v>
      </c>
      <c r="G887" s="49">
        <v>0</v>
      </c>
      <c r="H887" s="49">
        <v>3788.1980675413333</v>
      </c>
      <c r="I887" s="47">
        <v>37881.980675413331</v>
      </c>
      <c r="J887" s="50"/>
      <c r="K887" s="50"/>
      <c r="L887" s="49">
        <v>25984.666639424104</v>
      </c>
      <c r="M887" s="48">
        <f t="shared" si="26"/>
        <v>337459.82624535478</v>
      </c>
    </row>
    <row r="888" spans="1:13" s="21" customFormat="1" ht="12" customHeight="1" x14ac:dyDescent="0.2">
      <c r="A888" s="45" t="s">
        <v>32</v>
      </c>
      <c r="B888" s="54" t="s">
        <v>185</v>
      </c>
      <c r="C888" s="46">
        <v>508</v>
      </c>
      <c r="D888" s="47">
        <v>1</v>
      </c>
      <c r="E888" s="47">
        <v>7744.6998886399997</v>
      </c>
      <c r="F888" s="48">
        <f t="shared" si="27"/>
        <v>92936.398663679996</v>
      </c>
      <c r="G888" s="49">
        <v>5211.0208209346565</v>
      </c>
      <c r="H888" s="49">
        <v>1692.0316474880005</v>
      </c>
      <c r="I888" s="47">
        <v>16920.316474880005</v>
      </c>
      <c r="J888" s="50"/>
      <c r="K888" s="50"/>
      <c r="L888" s="49">
        <v>38708.424298583144</v>
      </c>
      <c r="M888" s="48">
        <f t="shared" si="26"/>
        <v>155468.19190556579</v>
      </c>
    </row>
    <row r="889" spans="1:13" s="21" customFormat="1" ht="12" customHeight="1" x14ac:dyDescent="0.2">
      <c r="A889" s="45" t="s">
        <v>33</v>
      </c>
      <c r="B889" s="54" t="s">
        <v>185</v>
      </c>
      <c r="C889" s="46">
        <v>508</v>
      </c>
      <c r="D889" s="47">
        <v>1</v>
      </c>
      <c r="E889" s="47">
        <v>9404.3147161600009</v>
      </c>
      <c r="F889" s="48">
        <f t="shared" si="27"/>
        <v>112851.77659392002</v>
      </c>
      <c r="G889" s="49">
        <v>12182.561050902525</v>
      </c>
      <c r="H889" s="49">
        <v>2041.6559495395552</v>
      </c>
      <c r="I889" s="47">
        <v>20416.559495395551</v>
      </c>
      <c r="J889" s="50"/>
      <c r="K889" s="50"/>
      <c r="L889" s="49">
        <v>42201.751652079292</v>
      </c>
      <c r="M889" s="48">
        <f t="shared" si="26"/>
        <v>189694.30474183694</v>
      </c>
    </row>
    <row r="890" spans="1:13" s="21" customFormat="1" ht="12" customHeight="1" x14ac:dyDescent="0.2">
      <c r="A890" s="45" t="s">
        <v>33</v>
      </c>
      <c r="B890" s="54" t="s">
        <v>185</v>
      </c>
      <c r="C890" s="46">
        <v>508</v>
      </c>
      <c r="D890" s="47">
        <v>1</v>
      </c>
      <c r="E890" s="47">
        <v>10075.368775680001</v>
      </c>
      <c r="F890" s="48">
        <f t="shared" si="27"/>
        <v>120904.42530816002</v>
      </c>
      <c r="G890" s="49">
        <v>9670.8113979310074</v>
      </c>
      <c r="H890" s="49">
        <v>2127.1895357439998</v>
      </c>
      <c r="I890" s="47">
        <v>21271.89535744</v>
      </c>
      <c r="J890" s="50"/>
      <c r="K890" s="50"/>
      <c r="L890" s="49">
        <v>43512.262857540278</v>
      </c>
      <c r="M890" s="48">
        <f t="shared" si="26"/>
        <v>197486.5844568153</v>
      </c>
    </row>
    <row r="891" spans="1:13" s="21" customFormat="1" ht="12" customHeight="1" x14ac:dyDescent="0.2">
      <c r="A891" s="45" t="s">
        <v>33</v>
      </c>
      <c r="B891" s="54" t="s">
        <v>185</v>
      </c>
      <c r="C891" s="46">
        <v>508</v>
      </c>
      <c r="D891" s="47">
        <v>1</v>
      </c>
      <c r="E891" s="47">
        <v>10734.40323072</v>
      </c>
      <c r="F891" s="48">
        <f t="shared" si="27"/>
        <v>128812.83876863999</v>
      </c>
      <c r="G891" s="49">
        <v>13593.518947147775</v>
      </c>
      <c r="H891" s="49">
        <v>2278.1161299057776</v>
      </c>
      <c r="I891" s="47">
        <v>22781.161299057778</v>
      </c>
      <c r="J891" s="50"/>
      <c r="K891" s="50"/>
      <c r="L891" s="49">
        <v>44963.604802145615</v>
      </c>
      <c r="M891" s="48">
        <f t="shared" si="26"/>
        <v>212429.23994689694</v>
      </c>
    </row>
    <row r="892" spans="1:13" s="21" customFormat="1" ht="12" customHeight="1" x14ac:dyDescent="0.2">
      <c r="A892" s="45" t="s">
        <v>33</v>
      </c>
      <c r="B892" s="54" t="s">
        <v>185</v>
      </c>
      <c r="C892" s="46">
        <v>508</v>
      </c>
      <c r="D892" s="47">
        <v>1</v>
      </c>
      <c r="E892" s="47">
        <v>11204.097116159999</v>
      </c>
      <c r="F892" s="48">
        <f t="shared" si="27"/>
        <v>134449.16539391998</v>
      </c>
      <c r="G892" s="49">
        <v>21137.655331233786</v>
      </c>
      <c r="H892" s="49">
        <v>2435.4178046293332</v>
      </c>
      <c r="I892" s="47">
        <v>24354.178046293331</v>
      </c>
      <c r="J892" s="50"/>
      <c r="K892" s="50"/>
      <c r="L892" s="49">
        <v>46325.887641787514</v>
      </c>
      <c r="M892" s="48">
        <f t="shared" si="26"/>
        <v>228702.30421786394</v>
      </c>
    </row>
    <row r="893" spans="1:13" s="21" customFormat="1" ht="12" customHeight="1" x14ac:dyDescent="0.2">
      <c r="A893" s="45" t="s">
        <v>33</v>
      </c>
      <c r="B893" s="54" t="s">
        <v>185</v>
      </c>
      <c r="C893" s="46">
        <v>508</v>
      </c>
      <c r="D893" s="47">
        <v>1</v>
      </c>
      <c r="E893" s="47">
        <v>17905.00195328</v>
      </c>
      <c r="F893" s="48">
        <f t="shared" si="27"/>
        <v>214860.02343936</v>
      </c>
      <c r="G893" s="49">
        <v>26500.112590049277</v>
      </c>
      <c r="H893" s="49">
        <v>3608.4031304533337</v>
      </c>
      <c r="I893" s="47">
        <v>36084.031304533331</v>
      </c>
      <c r="J893" s="50"/>
      <c r="K893" s="50"/>
      <c r="L893" s="49">
        <v>56533.67807506962</v>
      </c>
      <c r="M893" s="48">
        <f t="shared" si="26"/>
        <v>337586.24853946554</v>
      </c>
    </row>
    <row r="894" spans="1:13" s="21" customFormat="1" ht="12" customHeight="1" x14ac:dyDescent="0.2">
      <c r="A894" s="45" t="s">
        <v>43</v>
      </c>
      <c r="B894" s="54" t="s">
        <v>186</v>
      </c>
      <c r="C894" s="46">
        <v>508</v>
      </c>
      <c r="D894" s="47">
        <v>1</v>
      </c>
      <c r="E894" s="47">
        <v>39254.549468160003</v>
      </c>
      <c r="F894" s="48">
        <f t="shared" si="27"/>
        <v>471054.59361792007</v>
      </c>
      <c r="G894" s="49">
        <v>0</v>
      </c>
      <c r="H894" s="49">
        <v>6583.3315780266657</v>
      </c>
      <c r="I894" s="47">
        <v>65833.315780266668</v>
      </c>
      <c r="J894" s="50"/>
      <c r="K894" s="50"/>
      <c r="L894" s="49">
        <v>49326.15236179201</v>
      </c>
      <c r="M894" s="48">
        <f t="shared" si="26"/>
        <v>592797.39333800541</v>
      </c>
    </row>
    <row r="895" spans="1:13" s="21" customFormat="1" ht="12" customHeight="1" x14ac:dyDescent="0.2">
      <c r="A895" s="45" t="s">
        <v>32</v>
      </c>
      <c r="B895" s="54" t="s">
        <v>186</v>
      </c>
      <c r="C895" s="46">
        <v>508</v>
      </c>
      <c r="D895" s="47">
        <v>1</v>
      </c>
      <c r="E895" s="47">
        <v>9116.6091161599998</v>
      </c>
      <c r="F895" s="48">
        <f t="shared" si="27"/>
        <v>109399.30939392</v>
      </c>
      <c r="G895" s="49">
        <v>17816.044425633794</v>
      </c>
      <c r="H895" s="49">
        <v>2052.7116712960001</v>
      </c>
      <c r="I895" s="47">
        <v>20527.11671296</v>
      </c>
      <c r="J895" s="50"/>
      <c r="K895" s="50"/>
      <c r="L895" s="49">
        <v>42174.72539219819</v>
      </c>
      <c r="M895" s="48">
        <f t="shared" si="26"/>
        <v>191969.90759600798</v>
      </c>
    </row>
    <row r="896" spans="1:13" s="21" customFormat="1" ht="12" customHeight="1" x14ac:dyDescent="0.2">
      <c r="A896" s="45" t="s">
        <v>136</v>
      </c>
      <c r="B896" s="54" t="s">
        <v>186</v>
      </c>
      <c r="C896" s="46">
        <v>508</v>
      </c>
      <c r="D896" s="47">
        <v>1</v>
      </c>
      <c r="E896" s="47">
        <v>12596.99371008</v>
      </c>
      <c r="F896" s="48">
        <f t="shared" si="27"/>
        <v>151163.92452095999</v>
      </c>
      <c r="G896" s="49">
        <v>7784.6774638264324</v>
      </c>
      <c r="H896" s="49">
        <v>2527.7044722915562</v>
      </c>
      <c r="I896" s="47">
        <v>25277.044722915558</v>
      </c>
      <c r="J896" s="50"/>
      <c r="K896" s="50"/>
      <c r="L896" s="49">
        <v>47125.119715476008</v>
      </c>
      <c r="M896" s="48">
        <f t="shared" si="26"/>
        <v>233878.47089546954</v>
      </c>
    </row>
    <row r="897" spans="1:13" s="21" customFormat="1" ht="12" customHeight="1" x14ac:dyDescent="0.2">
      <c r="A897" s="45" t="s">
        <v>28</v>
      </c>
      <c r="B897" s="54" t="s">
        <v>187</v>
      </c>
      <c r="C897" s="46">
        <v>508</v>
      </c>
      <c r="D897" s="47">
        <v>1</v>
      </c>
      <c r="E897" s="47">
        <v>15940.74972672</v>
      </c>
      <c r="F897" s="48">
        <f t="shared" si="27"/>
        <v>191288.99672063999</v>
      </c>
      <c r="G897" s="49">
        <v>0</v>
      </c>
      <c r="H897" s="49">
        <v>3003.4582877866669</v>
      </c>
      <c r="I897" s="47">
        <v>30034.582877866673</v>
      </c>
      <c r="J897" s="50"/>
      <c r="K897" s="50"/>
      <c r="L897" s="49">
        <v>42226.306647157253</v>
      </c>
      <c r="M897" s="48">
        <f t="shared" si="26"/>
        <v>266553.34453345055</v>
      </c>
    </row>
    <row r="898" spans="1:13" s="21" customFormat="1" ht="12" customHeight="1" x14ac:dyDescent="0.2">
      <c r="A898" s="45" t="s">
        <v>154</v>
      </c>
      <c r="B898" s="54" t="s">
        <v>187</v>
      </c>
      <c r="C898" s="46">
        <v>508</v>
      </c>
      <c r="D898" s="47">
        <v>1</v>
      </c>
      <c r="E898" s="47">
        <v>9992.6319999999996</v>
      </c>
      <c r="F898" s="48">
        <f t="shared" si="27"/>
        <v>119911.584</v>
      </c>
      <c r="G898" s="49">
        <v>0</v>
      </c>
      <c r="H898" s="49">
        <v>2012.1053333333336</v>
      </c>
      <c r="I898" s="47">
        <v>20121.053333333337</v>
      </c>
      <c r="J898" s="50"/>
      <c r="K898" s="50"/>
      <c r="L898" s="49">
        <v>42415.671438738238</v>
      </c>
      <c r="M898" s="48">
        <f t="shared" si="26"/>
        <v>184460.41410540493</v>
      </c>
    </row>
    <row r="899" spans="1:13" s="21" customFormat="1" ht="12" customHeight="1" x14ac:dyDescent="0.2">
      <c r="A899" s="45" t="s">
        <v>188</v>
      </c>
      <c r="B899" s="54" t="s">
        <v>187</v>
      </c>
      <c r="C899" s="46">
        <v>508</v>
      </c>
      <c r="D899" s="47">
        <v>1</v>
      </c>
      <c r="E899" s="47">
        <v>7023.7183078400003</v>
      </c>
      <c r="F899" s="48">
        <f t="shared" si="27"/>
        <v>84284.61969408</v>
      </c>
      <c r="G899" s="49">
        <v>4630.0304304783367</v>
      </c>
      <c r="H899" s="49">
        <v>1503.3825974613337</v>
      </c>
      <c r="I899" s="47">
        <v>15033.825974613335</v>
      </c>
      <c r="J899" s="50"/>
      <c r="K899" s="50"/>
      <c r="L899" s="49">
        <v>32103.040530444912</v>
      </c>
      <c r="M899" s="48">
        <f t="shared" si="26"/>
        <v>137554.89922707793</v>
      </c>
    </row>
    <row r="900" spans="1:13" s="21" customFormat="1" ht="12" customHeight="1" x14ac:dyDescent="0.2">
      <c r="A900" s="45" t="s">
        <v>188</v>
      </c>
      <c r="B900" s="54" t="s">
        <v>187</v>
      </c>
      <c r="C900" s="46">
        <v>508</v>
      </c>
      <c r="D900" s="47">
        <v>2</v>
      </c>
      <c r="E900" s="47">
        <v>7024.7644313600003</v>
      </c>
      <c r="F900" s="48">
        <f t="shared" si="27"/>
        <v>168594.34635264002</v>
      </c>
      <c r="G900" s="49">
        <v>13891.755883180032</v>
      </c>
      <c r="H900" s="49">
        <v>3055.6275509759998</v>
      </c>
      <c r="I900" s="47">
        <v>30556.275509760002</v>
      </c>
      <c r="J900" s="50"/>
      <c r="K900" s="50"/>
      <c r="L900" s="49">
        <v>64583.568442493197</v>
      </c>
      <c r="M900" s="48">
        <f t="shared" si="26"/>
        <v>280681.57373904926</v>
      </c>
    </row>
    <row r="901" spans="1:13" s="21" customFormat="1" ht="12" customHeight="1" x14ac:dyDescent="0.2">
      <c r="A901" s="45" t="s">
        <v>188</v>
      </c>
      <c r="B901" s="54" t="s">
        <v>187</v>
      </c>
      <c r="C901" s="46">
        <v>508</v>
      </c>
      <c r="D901" s="47">
        <v>1</v>
      </c>
      <c r="E901" s="47">
        <v>7025.0006528000004</v>
      </c>
      <c r="F901" s="48">
        <f t="shared" si="27"/>
        <v>84300.007833600001</v>
      </c>
      <c r="G901" s="49">
        <v>0</v>
      </c>
      <c r="H901" s="49">
        <v>1455.1001088000003</v>
      </c>
      <c r="I901" s="47">
        <v>14551.001088000005</v>
      </c>
      <c r="J901" s="50"/>
      <c r="K901" s="50"/>
      <c r="L901" s="49">
        <v>31736.331612578906</v>
      </c>
      <c r="M901" s="48">
        <f t="shared" si="26"/>
        <v>132042.44064297891</v>
      </c>
    </row>
    <row r="902" spans="1:13" s="21" customFormat="1" ht="12" customHeight="1" x14ac:dyDescent="0.2">
      <c r="A902" s="45" t="s">
        <v>188</v>
      </c>
      <c r="B902" s="54" t="s">
        <v>187</v>
      </c>
      <c r="C902" s="46">
        <v>508</v>
      </c>
      <c r="D902" s="47">
        <v>1</v>
      </c>
      <c r="E902" s="47">
        <v>7394.4977100799997</v>
      </c>
      <c r="F902" s="48">
        <f t="shared" si="27"/>
        <v>88733.97252096</v>
      </c>
      <c r="G902" s="49">
        <v>9829.9007708528661</v>
      </c>
      <c r="H902" s="49">
        <v>1647.377370680889</v>
      </c>
      <c r="I902" s="47">
        <v>16473.77370680889</v>
      </c>
      <c r="J902" s="50"/>
      <c r="K902" s="50"/>
      <c r="L902" s="49">
        <v>35774.097323643538</v>
      </c>
      <c r="M902" s="48">
        <f t="shared" si="26"/>
        <v>152459.12169294618</v>
      </c>
    </row>
    <row r="903" spans="1:13" s="21" customFormat="1" ht="12" customHeight="1" x14ac:dyDescent="0.2">
      <c r="A903" s="45" t="s">
        <v>188</v>
      </c>
      <c r="B903" s="54" t="s">
        <v>187</v>
      </c>
      <c r="C903" s="46">
        <v>508</v>
      </c>
      <c r="D903" s="47">
        <v>1</v>
      </c>
      <c r="E903" s="47">
        <v>7742.9303910400004</v>
      </c>
      <c r="F903" s="48">
        <f t="shared" si="27"/>
        <v>92915.164692480001</v>
      </c>
      <c r="G903" s="49">
        <v>5011.5005194076166</v>
      </c>
      <c r="H903" s="49">
        <v>1627.2469006791109</v>
      </c>
      <c r="I903" s="47">
        <v>16272.469006791111</v>
      </c>
      <c r="J903" s="50"/>
      <c r="K903" s="50"/>
      <c r="L903" s="49">
        <v>33697.969525421591</v>
      </c>
      <c r="M903" s="48">
        <f t="shared" si="26"/>
        <v>149524.35064477945</v>
      </c>
    </row>
    <row r="904" spans="1:13" s="21" customFormat="1" ht="12" customHeight="1" x14ac:dyDescent="0.2">
      <c r="A904" s="45" t="s">
        <v>188</v>
      </c>
      <c r="B904" s="54" t="s">
        <v>187</v>
      </c>
      <c r="C904" s="46">
        <v>508</v>
      </c>
      <c r="D904" s="47">
        <v>1</v>
      </c>
      <c r="E904" s="47">
        <v>7781.8844313600002</v>
      </c>
      <c r="F904" s="48">
        <f t="shared" si="27"/>
        <v>93382.61317632001</v>
      </c>
      <c r="G904" s="49">
        <v>5032.161742393344</v>
      </c>
      <c r="H904" s="49">
        <v>1633.9556520675558</v>
      </c>
      <c r="I904" s="47">
        <v>16339.556520675558</v>
      </c>
      <c r="J904" s="50"/>
      <c r="K904" s="50"/>
      <c r="L904" s="49">
        <v>33760.631860325695</v>
      </c>
      <c r="M904" s="48">
        <f t="shared" si="26"/>
        <v>150148.91895178217</v>
      </c>
    </row>
    <row r="905" spans="1:13" s="21" customFormat="1" ht="12" customHeight="1" x14ac:dyDescent="0.2">
      <c r="A905" s="45" t="s">
        <v>188</v>
      </c>
      <c r="B905" s="54" t="s">
        <v>187</v>
      </c>
      <c r="C905" s="46">
        <v>508</v>
      </c>
      <c r="D905" s="47">
        <v>5</v>
      </c>
      <c r="E905" s="47">
        <v>8034.9788313600002</v>
      </c>
      <c r="F905" s="48">
        <f t="shared" si="27"/>
        <v>482098.72988160001</v>
      </c>
      <c r="G905" s="49">
        <v>15701.100492460031</v>
      </c>
      <c r="H905" s="49">
        <v>8366.1933399893333</v>
      </c>
      <c r="I905" s="47">
        <v>83661.933399893329</v>
      </c>
      <c r="J905" s="50"/>
      <c r="K905" s="50"/>
      <c r="L905" s="49">
        <v>176757.19155676648</v>
      </c>
      <c r="M905" s="48">
        <f t="shared" si="26"/>
        <v>766585.14867070923</v>
      </c>
    </row>
    <row r="906" spans="1:13" s="21" customFormat="1" ht="12" customHeight="1" x14ac:dyDescent="0.2">
      <c r="A906" s="45" t="s">
        <v>188</v>
      </c>
      <c r="B906" s="54" t="s">
        <v>187</v>
      </c>
      <c r="C906" s="46">
        <v>508</v>
      </c>
      <c r="D906" s="47">
        <v>1</v>
      </c>
      <c r="E906" s="47">
        <v>8035.3275391999996</v>
      </c>
      <c r="F906" s="48">
        <f t="shared" si="27"/>
        <v>96423.930470399995</v>
      </c>
      <c r="G906" s="49">
        <v>5166.5879667916797</v>
      </c>
      <c r="H906" s="49">
        <v>1677.6041873066665</v>
      </c>
      <c r="I906" s="47">
        <v>16776.041873066664</v>
      </c>
      <c r="J906" s="50"/>
      <c r="K906" s="50"/>
      <c r="L906" s="49">
        <v>34168.326075666177</v>
      </c>
      <c r="M906" s="48">
        <f t="shared" si="26"/>
        <v>154212.49057323119</v>
      </c>
    </row>
    <row r="907" spans="1:13" s="21" customFormat="1" ht="12" customHeight="1" x14ac:dyDescent="0.2">
      <c r="A907" s="45" t="s">
        <v>188</v>
      </c>
      <c r="B907" s="54" t="s">
        <v>187</v>
      </c>
      <c r="C907" s="46">
        <v>508</v>
      </c>
      <c r="D907" s="47">
        <v>1</v>
      </c>
      <c r="E907" s="47">
        <v>8107.9409715199999</v>
      </c>
      <c r="F907" s="48">
        <f t="shared" si="27"/>
        <v>97295.291658239992</v>
      </c>
      <c r="G907" s="49">
        <v>5293.3606912942087</v>
      </c>
      <c r="H907" s="49">
        <v>1718.767611761778</v>
      </c>
      <c r="I907" s="47">
        <v>17187.676117617782</v>
      </c>
      <c r="J907" s="50"/>
      <c r="K907" s="50"/>
      <c r="L907" s="49">
        <v>36520.845350742922</v>
      </c>
      <c r="M907" s="48">
        <f t="shared" ref="M907:M970" si="28">F907+G907+H907+I907+J907+K907+L907</f>
        <v>158015.9414296567</v>
      </c>
    </row>
    <row r="908" spans="1:13" s="21" customFormat="1" ht="12" customHeight="1" x14ac:dyDescent="0.2">
      <c r="A908" s="45" t="s">
        <v>188</v>
      </c>
      <c r="B908" s="54" t="s">
        <v>187</v>
      </c>
      <c r="C908" s="46">
        <v>508</v>
      </c>
      <c r="D908" s="47">
        <v>1</v>
      </c>
      <c r="E908" s="47">
        <v>8113.9711078399996</v>
      </c>
      <c r="F908" s="48">
        <f t="shared" ref="F908:F971" si="29">(D908*E908)*12</f>
        <v>97367.653294079995</v>
      </c>
      <c r="G908" s="49">
        <v>5208.3005155983356</v>
      </c>
      <c r="H908" s="49">
        <v>1691.1483574613335</v>
      </c>
      <c r="I908" s="47">
        <v>16911.483574613332</v>
      </c>
      <c r="J908" s="50"/>
      <c r="K908" s="50"/>
      <c r="L908" s="49">
        <v>34304.759635049166</v>
      </c>
      <c r="M908" s="48">
        <f t="shared" si="28"/>
        <v>155483.34537680217</v>
      </c>
    </row>
    <row r="909" spans="1:13" s="21" customFormat="1" ht="12" customHeight="1" x14ac:dyDescent="0.2">
      <c r="A909" s="45" t="s">
        <v>188</v>
      </c>
      <c r="B909" s="54" t="s">
        <v>187</v>
      </c>
      <c r="C909" s="46">
        <v>508</v>
      </c>
      <c r="D909" s="47">
        <v>7</v>
      </c>
      <c r="E909" s="47">
        <v>8115.0172313599996</v>
      </c>
      <c r="F909" s="48">
        <f t="shared" si="29"/>
        <v>681661.44743424002</v>
      </c>
      <c r="G909" s="49">
        <v>52088.553795133448</v>
      </c>
      <c r="H909" s="49">
        <v>12002.976616106669</v>
      </c>
      <c r="I909" s="47">
        <v>120029.7661610667</v>
      </c>
      <c r="J909" s="50"/>
      <c r="K909" s="50"/>
      <c r="L909" s="49">
        <v>241463.10502425994</v>
      </c>
      <c r="M909" s="48">
        <f t="shared" si="28"/>
        <v>1107245.8490308069</v>
      </c>
    </row>
    <row r="910" spans="1:13" s="21" customFormat="1" ht="12" customHeight="1" x14ac:dyDescent="0.2">
      <c r="A910" s="45" t="s">
        <v>188</v>
      </c>
      <c r="B910" s="54" t="s">
        <v>187</v>
      </c>
      <c r="C910" s="46">
        <v>508</v>
      </c>
      <c r="D910" s="47">
        <v>1</v>
      </c>
      <c r="E910" s="47">
        <v>8309.7052313599997</v>
      </c>
      <c r="F910" s="48">
        <f t="shared" si="29"/>
        <v>99716.462776319997</v>
      </c>
      <c r="G910" s="49">
        <v>7968.1768420700173</v>
      </c>
      <c r="H910" s="49">
        <v>1752.6784154879999</v>
      </c>
      <c r="I910" s="47">
        <v>17526.784154879999</v>
      </c>
      <c r="J910" s="50"/>
      <c r="K910" s="50"/>
      <c r="L910" s="49">
        <v>34923.2789815535</v>
      </c>
      <c r="M910" s="48">
        <f t="shared" si="28"/>
        <v>161887.38117031151</v>
      </c>
    </row>
    <row r="911" spans="1:13" s="21" customFormat="1" ht="12" customHeight="1" x14ac:dyDescent="0.2">
      <c r="A911" s="45" t="s">
        <v>188</v>
      </c>
      <c r="B911" s="54" t="s">
        <v>187</v>
      </c>
      <c r="C911" s="46">
        <v>508</v>
      </c>
      <c r="D911" s="47">
        <v>1</v>
      </c>
      <c r="E911" s="47">
        <v>8521.6988313599995</v>
      </c>
      <c r="F911" s="48">
        <f t="shared" si="29"/>
        <v>102260.38597631999</v>
      </c>
      <c r="G911" s="49">
        <v>13561.398250383361</v>
      </c>
      <c r="H911" s="49">
        <v>1846.5956223288892</v>
      </c>
      <c r="I911" s="47">
        <v>18465.956223288893</v>
      </c>
      <c r="J911" s="50"/>
      <c r="K911" s="50"/>
      <c r="L911" s="49">
        <v>35821.486831555878</v>
      </c>
      <c r="M911" s="48">
        <f t="shared" si="28"/>
        <v>171955.82290387701</v>
      </c>
    </row>
    <row r="912" spans="1:13" s="21" customFormat="1" ht="12" customHeight="1" x14ac:dyDescent="0.2">
      <c r="A912" s="45" t="s">
        <v>188</v>
      </c>
      <c r="B912" s="54" t="s">
        <v>187</v>
      </c>
      <c r="C912" s="46">
        <v>508</v>
      </c>
      <c r="D912" s="47">
        <v>2</v>
      </c>
      <c r="E912" s="47">
        <v>8539.0044313599992</v>
      </c>
      <c r="F912" s="48">
        <f t="shared" si="29"/>
        <v>204936.10635263997</v>
      </c>
      <c r="G912" s="49">
        <v>10867.476380786691</v>
      </c>
      <c r="H912" s="49">
        <v>3528.6970819128892</v>
      </c>
      <c r="I912" s="47">
        <v>35286.970819128888</v>
      </c>
      <c r="J912" s="50"/>
      <c r="K912" s="50"/>
      <c r="L912" s="49">
        <v>70310.070882623419</v>
      </c>
      <c r="M912" s="48">
        <f t="shared" si="28"/>
        <v>324929.32151709183</v>
      </c>
    </row>
    <row r="913" spans="1:13" s="21" customFormat="1" ht="12" customHeight="1" x14ac:dyDescent="0.2">
      <c r="A913" s="45" t="s">
        <v>188</v>
      </c>
      <c r="B913" s="54" t="s">
        <v>187</v>
      </c>
      <c r="C913" s="46">
        <v>508</v>
      </c>
      <c r="D913" s="47">
        <v>9</v>
      </c>
      <c r="E913" s="47">
        <v>8703.3232000000007</v>
      </c>
      <c r="F913" s="48">
        <f t="shared" si="29"/>
        <v>939958.90560000006</v>
      </c>
      <c r="G913" s="49">
        <v>0</v>
      </c>
      <c r="H913" s="49">
        <v>15613.384800000002</v>
      </c>
      <c r="I913" s="47">
        <v>156133.84800000003</v>
      </c>
      <c r="J913" s="50"/>
      <c r="K913" s="50"/>
      <c r="L913" s="49">
        <v>314241.91932979191</v>
      </c>
      <c r="M913" s="48">
        <f t="shared" si="28"/>
        <v>1425948.0577297918</v>
      </c>
    </row>
    <row r="914" spans="1:13" s="21" customFormat="1" ht="12" customHeight="1" x14ac:dyDescent="0.2">
      <c r="A914" s="45" t="s">
        <v>188</v>
      </c>
      <c r="B914" s="54" t="s">
        <v>187</v>
      </c>
      <c r="C914" s="46">
        <v>508</v>
      </c>
      <c r="D914" s="47">
        <v>1</v>
      </c>
      <c r="E914" s="47">
        <v>8703.3266810879995</v>
      </c>
      <c r="F914" s="48">
        <f t="shared" si="29"/>
        <v>104439.92017305599</v>
      </c>
      <c r="G914" s="49">
        <v>0</v>
      </c>
      <c r="H914" s="49">
        <v>1734.8211135146666</v>
      </c>
      <c r="I914" s="47">
        <v>17348.211135146666</v>
      </c>
      <c r="J914" s="50"/>
      <c r="K914" s="50"/>
      <c r="L914" s="49">
        <v>34915.773515653884</v>
      </c>
      <c r="M914" s="48">
        <f t="shared" si="28"/>
        <v>158438.7259373712</v>
      </c>
    </row>
    <row r="915" spans="1:13" s="21" customFormat="1" ht="12" customHeight="1" x14ac:dyDescent="0.2">
      <c r="A915" s="45" t="s">
        <v>188</v>
      </c>
      <c r="B915" s="54" t="s">
        <v>187</v>
      </c>
      <c r="C915" s="46">
        <v>508</v>
      </c>
      <c r="D915" s="47">
        <v>1</v>
      </c>
      <c r="E915" s="47">
        <v>8703.4076313599999</v>
      </c>
      <c r="F915" s="48">
        <f t="shared" si="29"/>
        <v>104440.89157631999</v>
      </c>
      <c r="G915" s="49">
        <v>0</v>
      </c>
      <c r="H915" s="49">
        <v>1734.8346052266666</v>
      </c>
      <c r="I915" s="47">
        <v>17348.346052266665</v>
      </c>
      <c r="J915" s="50"/>
      <c r="K915" s="50"/>
      <c r="L915" s="49">
        <v>34915.882839535894</v>
      </c>
      <c r="M915" s="48">
        <f t="shared" si="28"/>
        <v>158439.95507334921</v>
      </c>
    </row>
    <row r="916" spans="1:13" s="21" customFormat="1" ht="12" customHeight="1" x14ac:dyDescent="0.2">
      <c r="A916" s="45" t="s">
        <v>188</v>
      </c>
      <c r="B916" s="54" t="s">
        <v>187</v>
      </c>
      <c r="C916" s="46">
        <v>508</v>
      </c>
      <c r="D916" s="47">
        <v>2</v>
      </c>
      <c r="E916" s="47">
        <v>8912.384</v>
      </c>
      <c r="F916" s="48">
        <f t="shared" si="29"/>
        <v>213897.21600000001</v>
      </c>
      <c r="G916" s="49">
        <v>0</v>
      </c>
      <c r="H916" s="49">
        <v>3664.1280000000002</v>
      </c>
      <c r="I916" s="47">
        <v>36641.279999999999</v>
      </c>
      <c r="J916" s="50"/>
      <c r="K916" s="50"/>
      <c r="L916" s="49">
        <v>80450.861336474394</v>
      </c>
      <c r="M916" s="48">
        <f t="shared" si="28"/>
        <v>334653.48533647438</v>
      </c>
    </row>
    <row r="917" spans="1:13" s="21" customFormat="1" ht="12" customHeight="1" x14ac:dyDescent="0.2">
      <c r="A917" s="45" t="s">
        <v>188</v>
      </c>
      <c r="B917" s="54" t="s">
        <v>187</v>
      </c>
      <c r="C917" s="46">
        <v>508</v>
      </c>
      <c r="D917" s="47">
        <v>1</v>
      </c>
      <c r="E917" s="47">
        <v>9694.8584345599993</v>
      </c>
      <c r="F917" s="48">
        <f t="shared" si="29"/>
        <v>116338.30121471999</v>
      </c>
      <c r="G917" s="49">
        <v>18140.409461071875</v>
      </c>
      <c r="H917" s="49">
        <v>2090.084046336</v>
      </c>
      <c r="I917" s="47">
        <v>20900.84046336</v>
      </c>
      <c r="J917" s="50"/>
      <c r="K917" s="50"/>
      <c r="L917" s="49">
        <v>38259.386078387332</v>
      </c>
      <c r="M917" s="48">
        <f t="shared" si="28"/>
        <v>195729.02126387518</v>
      </c>
    </row>
    <row r="918" spans="1:13" s="21" customFormat="1" ht="12" customHeight="1" x14ac:dyDescent="0.2">
      <c r="A918" s="45" t="s">
        <v>188</v>
      </c>
      <c r="B918" s="54" t="s">
        <v>187</v>
      </c>
      <c r="C918" s="46">
        <v>508</v>
      </c>
      <c r="D918" s="47">
        <v>1</v>
      </c>
      <c r="E918" s="47">
        <v>10269.564431360001</v>
      </c>
      <c r="F918" s="48">
        <f t="shared" si="29"/>
        <v>123234.77317632001</v>
      </c>
      <c r="G918" s="49">
        <v>0</v>
      </c>
      <c r="H918" s="49">
        <v>1995.8607385600001</v>
      </c>
      <c r="I918" s="47">
        <v>19958.6073856</v>
      </c>
      <c r="J918" s="50"/>
      <c r="K918" s="50"/>
      <c r="L918" s="49">
        <v>38026.382791365955</v>
      </c>
      <c r="M918" s="48">
        <f t="shared" si="28"/>
        <v>183215.624091846</v>
      </c>
    </row>
    <row r="919" spans="1:13" s="21" customFormat="1" ht="12" customHeight="1" x14ac:dyDescent="0.2">
      <c r="A919" s="45" t="s">
        <v>188</v>
      </c>
      <c r="B919" s="54" t="s">
        <v>187</v>
      </c>
      <c r="C919" s="46">
        <v>508</v>
      </c>
      <c r="D919" s="47">
        <v>1</v>
      </c>
      <c r="E919" s="47">
        <v>11351.164431360001</v>
      </c>
      <c r="F919" s="48">
        <f t="shared" si="29"/>
        <v>136213.97317632003</v>
      </c>
      <c r="G919" s="49">
        <v>6925.3078543933443</v>
      </c>
      <c r="H919" s="49">
        <v>2248.6649854008892</v>
      </c>
      <c r="I919" s="47">
        <v>22486.649854008891</v>
      </c>
      <c r="J919" s="50"/>
      <c r="K919" s="50"/>
      <c r="L919" s="49">
        <v>40215.748466367026</v>
      </c>
      <c r="M919" s="48">
        <f t="shared" si="28"/>
        <v>208090.34433649018</v>
      </c>
    </row>
    <row r="920" spans="1:13" s="21" customFormat="1" ht="12" customHeight="1" x14ac:dyDescent="0.2">
      <c r="A920" s="45" t="s">
        <v>188</v>
      </c>
      <c r="B920" s="54" t="s">
        <v>187</v>
      </c>
      <c r="C920" s="46">
        <v>508</v>
      </c>
      <c r="D920" s="47">
        <v>1</v>
      </c>
      <c r="E920" s="47">
        <v>12036.89883136</v>
      </c>
      <c r="F920" s="48">
        <f t="shared" si="29"/>
        <v>144442.78597632001</v>
      </c>
      <c r="G920" s="49">
        <v>14578.042760306689</v>
      </c>
      <c r="H920" s="49">
        <v>2443.1109033528892</v>
      </c>
      <c r="I920" s="47">
        <v>24431.109033528894</v>
      </c>
      <c r="J920" s="50"/>
      <c r="K920" s="50"/>
      <c r="L920" s="49">
        <v>41899.712338525096</v>
      </c>
      <c r="M920" s="48">
        <f t="shared" si="28"/>
        <v>227794.76101203356</v>
      </c>
    </row>
    <row r="921" spans="1:13" s="21" customFormat="1" ht="12" customHeight="1" x14ac:dyDescent="0.2">
      <c r="A921" s="45" t="s">
        <v>188</v>
      </c>
      <c r="B921" s="54" t="s">
        <v>187</v>
      </c>
      <c r="C921" s="46">
        <v>508</v>
      </c>
      <c r="D921" s="47">
        <v>1</v>
      </c>
      <c r="E921" s="47">
        <v>12124.317204479999</v>
      </c>
      <c r="F921" s="48">
        <f t="shared" si="29"/>
        <v>145491.80645375999</v>
      </c>
      <c r="G921" s="49">
        <v>7335.3880852561924</v>
      </c>
      <c r="H921" s="49">
        <v>2381.8190741048893</v>
      </c>
      <c r="I921" s="47">
        <v>23818.190741048893</v>
      </c>
      <c r="J921" s="50"/>
      <c r="K921" s="50"/>
      <c r="L921" s="49">
        <v>41368.905483852053</v>
      </c>
      <c r="M921" s="48">
        <f t="shared" si="28"/>
        <v>220396.10983802201</v>
      </c>
    </row>
    <row r="922" spans="1:13" s="21" customFormat="1" ht="12" customHeight="1" x14ac:dyDescent="0.2">
      <c r="A922" s="45" t="s">
        <v>73</v>
      </c>
      <c r="B922" s="54" t="s">
        <v>187</v>
      </c>
      <c r="C922" s="46">
        <v>508</v>
      </c>
      <c r="D922" s="47">
        <v>1</v>
      </c>
      <c r="E922" s="47">
        <v>25520.518133760001</v>
      </c>
      <c r="F922" s="48">
        <f t="shared" si="29"/>
        <v>306246.21760512004</v>
      </c>
      <c r="G922" s="49">
        <v>20499.396291219451</v>
      </c>
      <c r="H922" s="49">
        <v>4509.0426734080002</v>
      </c>
      <c r="I922" s="47">
        <v>45090.42673408</v>
      </c>
      <c r="J922" s="50"/>
      <c r="K922" s="50"/>
      <c r="L922" s="49">
        <v>30520.797575221855</v>
      </c>
      <c r="M922" s="48">
        <f t="shared" si="28"/>
        <v>406865.88087904936</v>
      </c>
    </row>
    <row r="923" spans="1:13" s="21" customFormat="1" ht="12" customHeight="1" x14ac:dyDescent="0.2">
      <c r="A923" s="45" t="s">
        <v>189</v>
      </c>
      <c r="B923" s="54" t="s">
        <v>187</v>
      </c>
      <c r="C923" s="46">
        <v>508</v>
      </c>
      <c r="D923" s="47">
        <v>1</v>
      </c>
      <c r="E923" s="47">
        <v>11545.28913408</v>
      </c>
      <c r="F923" s="48">
        <f t="shared" si="29"/>
        <v>138543.46960896</v>
      </c>
      <c r="G923" s="49">
        <v>14453.706713432062</v>
      </c>
      <c r="H923" s="49">
        <v>2422.2736238364446</v>
      </c>
      <c r="I923" s="47">
        <v>24222.736238364443</v>
      </c>
      <c r="J923" s="50"/>
      <c r="K923" s="50"/>
      <c r="L923" s="49">
        <v>46212.05482998323</v>
      </c>
      <c r="M923" s="48">
        <f t="shared" si="28"/>
        <v>225854.24101457617</v>
      </c>
    </row>
    <row r="924" spans="1:13" s="21" customFormat="1" ht="12" customHeight="1" x14ac:dyDescent="0.2">
      <c r="A924" s="45" t="s">
        <v>28</v>
      </c>
      <c r="B924" s="54" t="s">
        <v>190</v>
      </c>
      <c r="C924" s="46">
        <v>508</v>
      </c>
      <c r="D924" s="47">
        <v>1</v>
      </c>
      <c r="E924" s="47">
        <v>9123.7303705600007</v>
      </c>
      <c r="F924" s="48">
        <f t="shared" si="29"/>
        <v>109484.76444672002</v>
      </c>
      <c r="G924" s="49">
        <v>8913.6878828175359</v>
      </c>
      <c r="H924" s="49">
        <v>1960.6528148480002</v>
      </c>
      <c r="I924" s="47">
        <v>19606.52814848</v>
      </c>
      <c r="J924" s="50"/>
      <c r="K924" s="50"/>
      <c r="L924" s="49">
        <v>41400.081031769208</v>
      </c>
      <c r="M924" s="48">
        <f t="shared" si="28"/>
        <v>181365.71432463476</v>
      </c>
    </row>
    <row r="925" spans="1:13" s="21" customFormat="1" ht="12" customHeight="1" x14ac:dyDescent="0.2">
      <c r="A925" s="45" t="s">
        <v>28</v>
      </c>
      <c r="B925" s="54" t="s">
        <v>190</v>
      </c>
      <c r="C925" s="46">
        <v>508</v>
      </c>
      <c r="D925" s="47">
        <v>1</v>
      </c>
      <c r="E925" s="47">
        <v>12016.9610496</v>
      </c>
      <c r="F925" s="48">
        <f t="shared" si="29"/>
        <v>144203.5325952</v>
      </c>
      <c r="G925" s="49">
        <v>18692.570351769602</v>
      </c>
      <c r="H925" s="49">
        <v>2545.2846339555558</v>
      </c>
      <c r="I925" s="47">
        <v>25452.846339555559</v>
      </c>
      <c r="J925" s="50"/>
      <c r="K925" s="50"/>
      <c r="L925" s="49">
        <v>47277.369541137974</v>
      </c>
      <c r="M925" s="48">
        <f t="shared" si="28"/>
        <v>238171.60346161868</v>
      </c>
    </row>
    <row r="926" spans="1:13" s="21" customFormat="1" ht="12" customHeight="1" x14ac:dyDescent="0.2">
      <c r="A926" s="45" t="s">
        <v>29</v>
      </c>
      <c r="B926" s="54" t="s">
        <v>190</v>
      </c>
      <c r="C926" s="46">
        <v>508</v>
      </c>
      <c r="D926" s="47">
        <v>1</v>
      </c>
      <c r="E926" s="47">
        <v>9480.4887756799999</v>
      </c>
      <c r="F926" s="48">
        <f t="shared" si="29"/>
        <v>113765.86530815999</v>
      </c>
      <c r="G926" s="49">
        <v>0</v>
      </c>
      <c r="H926" s="49">
        <v>1926.7481292799996</v>
      </c>
      <c r="I926" s="47">
        <v>19267.481292799996</v>
      </c>
      <c r="J926" s="50"/>
      <c r="K926" s="50"/>
      <c r="L926" s="49">
        <v>41263.002081078455</v>
      </c>
      <c r="M926" s="48">
        <f t="shared" si="28"/>
        <v>176223.09681131842</v>
      </c>
    </row>
    <row r="927" spans="1:13" s="21" customFormat="1" ht="12" customHeight="1" x14ac:dyDescent="0.2">
      <c r="A927" s="45" t="s">
        <v>43</v>
      </c>
      <c r="B927" s="54" t="s">
        <v>190</v>
      </c>
      <c r="C927" s="46">
        <v>508</v>
      </c>
      <c r="D927" s="47">
        <v>1</v>
      </c>
      <c r="E927" s="47">
        <v>28837.619200000001</v>
      </c>
      <c r="F927" s="48">
        <f t="shared" si="29"/>
        <v>346051.43040000001</v>
      </c>
      <c r="G927" s="49">
        <v>0</v>
      </c>
      <c r="H927" s="49">
        <v>4847.1765333333324</v>
      </c>
      <c r="I927" s="47">
        <v>48471.765333333329</v>
      </c>
      <c r="J927" s="50"/>
      <c r="K927" s="50"/>
      <c r="L927" s="49">
        <v>32908.277626682095</v>
      </c>
      <c r="M927" s="48">
        <f t="shared" si="28"/>
        <v>432278.64989334875</v>
      </c>
    </row>
    <row r="928" spans="1:13" s="21" customFormat="1" ht="12" customHeight="1" x14ac:dyDescent="0.2">
      <c r="A928" s="45" t="s">
        <v>188</v>
      </c>
      <c r="B928" s="54" t="s">
        <v>190</v>
      </c>
      <c r="C928" s="46">
        <v>508</v>
      </c>
      <c r="D928" s="47">
        <v>1</v>
      </c>
      <c r="E928" s="47">
        <v>7019.1513599999998</v>
      </c>
      <c r="F928" s="48">
        <f t="shared" si="29"/>
        <v>84229.816319999998</v>
      </c>
      <c r="G928" s="49">
        <v>0</v>
      </c>
      <c r="H928" s="49">
        <v>1454.1252266666665</v>
      </c>
      <c r="I928" s="47">
        <v>14541.252266666666</v>
      </c>
      <c r="J928" s="50"/>
      <c r="K928" s="50"/>
      <c r="L928" s="49">
        <v>31721.607616761601</v>
      </c>
      <c r="M928" s="48">
        <f t="shared" si="28"/>
        <v>131946.80143009493</v>
      </c>
    </row>
    <row r="929" spans="1:13" s="21" customFormat="1" ht="12" customHeight="1" x14ac:dyDescent="0.2">
      <c r="A929" s="45" t="s">
        <v>188</v>
      </c>
      <c r="B929" s="54" t="s">
        <v>190</v>
      </c>
      <c r="C929" s="46">
        <v>508</v>
      </c>
      <c r="D929" s="47">
        <v>1</v>
      </c>
      <c r="E929" s="47">
        <v>7024.6969395200003</v>
      </c>
      <c r="F929" s="48">
        <f t="shared" si="29"/>
        <v>84296.363274240008</v>
      </c>
      <c r="G929" s="49">
        <v>0</v>
      </c>
      <c r="H929" s="49">
        <v>1455.04948992</v>
      </c>
      <c r="I929" s="47">
        <v>14550.494899200001</v>
      </c>
      <c r="J929" s="50"/>
      <c r="K929" s="50"/>
      <c r="L929" s="49">
        <v>31735.567097411469</v>
      </c>
      <c r="M929" s="48">
        <f t="shared" si="28"/>
        <v>132037.47476077147</v>
      </c>
    </row>
    <row r="930" spans="1:13" s="21" customFormat="1" ht="12" customHeight="1" x14ac:dyDescent="0.2">
      <c r="A930" s="45" t="s">
        <v>188</v>
      </c>
      <c r="B930" s="54" t="s">
        <v>190</v>
      </c>
      <c r="C930" s="46">
        <v>508</v>
      </c>
      <c r="D930" s="47">
        <v>1</v>
      </c>
      <c r="E930" s="47">
        <v>7024.766681088</v>
      </c>
      <c r="F930" s="48">
        <f t="shared" si="29"/>
        <v>84297.200173056</v>
      </c>
      <c r="G930" s="49">
        <v>0</v>
      </c>
      <c r="H930" s="49">
        <v>1455.0611135146667</v>
      </c>
      <c r="I930" s="47">
        <v>14550.611135146668</v>
      </c>
      <c r="J930" s="50"/>
      <c r="K930" s="50"/>
      <c r="L930" s="49">
        <v>31735.742652746212</v>
      </c>
      <c r="M930" s="48">
        <f t="shared" si="28"/>
        <v>132038.61507446354</v>
      </c>
    </row>
    <row r="931" spans="1:13" s="21" customFormat="1" ht="12" customHeight="1" x14ac:dyDescent="0.2">
      <c r="A931" s="45" t="s">
        <v>188</v>
      </c>
      <c r="B931" s="54" t="s">
        <v>190</v>
      </c>
      <c r="C931" s="46">
        <v>508</v>
      </c>
      <c r="D931" s="47">
        <v>1</v>
      </c>
      <c r="E931" s="47">
        <v>7348.1983078399999</v>
      </c>
      <c r="F931" s="48">
        <f t="shared" si="29"/>
        <v>88178.379694079995</v>
      </c>
      <c r="G931" s="49">
        <v>4802.1346224783356</v>
      </c>
      <c r="H931" s="49">
        <v>1559.2652641280001</v>
      </c>
      <c r="I931" s="47">
        <v>15592.652641279999</v>
      </c>
      <c r="J931" s="50"/>
      <c r="K931" s="50"/>
      <c r="L931" s="49">
        <v>33073.466938085381</v>
      </c>
      <c r="M931" s="48">
        <f t="shared" si="28"/>
        <v>143205.89916005172</v>
      </c>
    </row>
    <row r="932" spans="1:13" s="21" customFormat="1" ht="12" customHeight="1" x14ac:dyDescent="0.2">
      <c r="A932" s="45" t="s">
        <v>188</v>
      </c>
      <c r="B932" s="54" t="s">
        <v>190</v>
      </c>
      <c r="C932" s="46">
        <v>508</v>
      </c>
      <c r="D932" s="47">
        <v>1</v>
      </c>
      <c r="E932" s="47">
        <v>7565.5644313599996</v>
      </c>
      <c r="F932" s="48">
        <f t="shared" si="29"/>
        <v>90786.773176319999</v>
      </c>
      <c r="G932" s="49">
        <v>4917.4256143933435</v>
      </c>
      <c r="H932" s="49">
        <v>1596.7005409564445</v>
      </c>
      <c r="I932" s="47">
        <v>15967.005409564445</v>
      </c>
      <c r="J932" s="50"/>
      <c r="K932" s="50"/>
      <c r="L932" s="49">
        <v>33412.654701214582</v>
      </c>
      <c r="M932" s="48">
        <f t="shared" si="28"/>
        <v>146680.55944244881</v>
      </c>
    </row>
    <row r="933" spans="1:13" s="21" customFormat="1" ht="12" customHeight="1" x14ac:dyDescent="0.2">
      <c r="A933" s="45" t="s">
        <v>188</v>
      </c>
      <c r="B933" s="54" t="s">
        <v>190</v>
      </c>
      <c r="C933" s="46">
        <v>508</v>
      </c>
      <c r="D933" s="47">
        <v>2</v>
      </c>
      <c r="E933" s="47">
        <v>7673.7244313600004</v>
      </c>
      <c r="F933" s="48">
        <f t="shared" si="29"/>
        <v>184169.38635263999</v>
      </c>
      <c r="G933" s="49">
        <v>22386.571552770049</v>
      </c>
      <c r="H933" s="49">
        <v>3360.924587904</v>
      </c>
      <c r="I933" s="47">
        <v>33609.245879039998</v>
      </c>
      <c r="J933" s="50"/>
      <c r="K933" s="50"/>
      <c r="L933" s="49">
        <v>68213.349426262197</v>
      </c>
      <c r="M933" s="48">
        <f t="shared" si="28"/>
        <v>311739.47779861622</v>
      </c>
    </row>
    <row r="934" spans="1:13" s="21" customFormat="1" ht="12" customHeight="1" x14ac:dyDescent="0.2">
      <c r="A934" s="45" t="s">
        <v>188</v>
      </c>
      <c r="B934" s="54" t="s">
        <v>190</v>
      </c>
      <c r="C934" s="46">
        <v>508</v>
      </c>
      <c r="D934" s="47">
        <v>1</v>
      </c>
      <c r="E934" s="47">
        <v>7694.4400998399997</v>
      </c>
      <c r="F934" s="48">
        <f t="shared" si="29"/>
        <v>92333.281198079989</v>
      </c>
      <c r="G934" s="49">
        <v>12464.453172387843</v>
      </c>
      <c r="H934" s="49">
        <v>1697.2294624711114</v>
      </c>
      <c r="I934" s="47">
        <v>16972.294624711114</v>
      </c>
      <c r="J934" s="50"/>
      <c r="K934" s="50"/>
      <c r="L934" s="49">
        <v>34245.382966744612</v>
      </c>
      <c r="M934" s="48">
        <f t="shared" si="28"/>
        <v>157712.64142439468</v>
      </c>
    </row>
    <row r="935" spans="1:13" s="21" customFormat="1" ht="12" customHeight="1" x14ac:dyDescent="0.2">
      <c r="A935" s="45" t="s">
        <v>188</v>
      </c>
      <c r="B935" s="54" t="s">
        <v>190</v>
      </c>
      <c r="C935" s="46">
        <v>508</v>
      </c>
      <c r="D935" s="47">
        <v>1</v>
      </c>
      <c r="E935" s="47">
        <v>7890.0444313600001</v>
      </c>
      <c r="F935" s="48">
        <f t="shared" si="29"/>
        <v>94680.533176319994</v>
      </c>
      <c r="G935" s="49">
        <v>10179.059612786688</v>
      </c>
      <c r="H935" s="49">
        <v>1705.8923433528889</v>
      </c>
      <c r="I935" s="47">
        <v>17058.923433528889</v>
      </c>
      <c r="J935" s="50"/>
      <c r="K935" s="50"/>
      <c r="L935" s="49">
        <v>34360.24057954779</v>
      </c>
      <c r="M935" s="48">
        <f t="shared" si="28"/>
        <v>157984.64914553624</v>
      </c>
    </row>
    <row r="936" spans="1:13" s="21" customFormat="1" ht="12" customHeight="1" x14ac:dyDescent="0.2">
      <c r="A936" s="45" t="s">
        <v>188</v>
      </c>
      <c r="B936" s="54" t="s">
        <v>190</v>
      </c>
      <c r="C936" s="46">
        <v>508</v>
      </c>
      <c r="D936" s="47">
        <v>1</v>
      </c>
      <c r="E936" s="47">
        <v>8115.0172313599996</v>
      </c>
      <c r="F936" s="48">
        <f t="shared" si="29"/>
        <v>97380.206776320003</v>
      </c>
      <c r="G936" s="49">
        <v>10417.71075902669</v>
      </c>
      <c r="H936" s="49">
        <v>1745.8875077973337</v>
      </c>
      <c r="I936" s="47">
        <v>17458.875077973338</v>
      </c>
      <c r="J936" s="50"/>
      <c r="K936" s="50"/>
      <c r="L936" s="49">
        <v>34745.4387352997</v>
      </c>
      <c r="M936" s="48">
        <f t="shared" si="28"/>
        <v>161748.11885641707</v>
      </c>
    </row>
    <row r="937" spans="1:13" s="21" customFormat="1" ht="12" customHeight="1" x14ac:dyDescent="0.2">
      <c r="A937" s="45" t="s">
        <v>188</v>
      </c>
      <c r="B937" s="54" t="s">
        <v>190</v>
      </c>
      <c r="C937" s="46">
        <v>508</v>
      </c>
      <c r="D937" s="47">
        <v>1</v>
      </c>
      <c r="E937" s="47">
        <v>8117.1804313599996</v>
      </c>
      <c r="F937" s="48">
        <f t="shared" si="29"/>
        <v>97406.165176319992</v>
      </c>
      <c r="G937" s="49">
        <v>10420.00548158669</v>
      </c>
      <c r="H937" s="49">
        <v>1746.2720766862226</v>
      </c>
      <c r="I937" s="47">
        <v>17462.720766862225</v>
      </c>
      <c r="J937" s="50"/>
      <c r="K937" s="50"/>
      <c r="L937" s="49">
        <v>34749.541931516585</v>
      </c>
      <c r="M937" s="48">
        <f t="shared" si="28"/>
        <v>161784.70543297171</v>
      </c>
    </row>
    <row r="938" spans="1:13" s="21" customFormat="1" ht="12" customHeight="1" x14ac:dyDescent="0.2">
      <c r="A938" s="45" t="s">
        <v>188</v>
      </c>
      <c r="B938" s="54" t="s">
        <v>190</v>
      </c>
      <c r="C938" s="46">
        <v>508</v>
      </c>
      <c r="D938" s="47">
        <v>1</v>
      </c>
      <c r="E938" s="47">
        <v>8339.5721011200003</v>
      </c>
      <c r="F938" s="48">
        <f t="shared" si="29"/>
        <v>100074.86521344</v>
      </c>
      <c r="G938" s="49">
        <v>13319.898206085119</v>
      </c>
      <c r="H938" s="49">
        <v>1813.7116293688891</v>
      </c>
      <c r="I938" s="47">
        <v>18137.11629368889</v>
      </c>
      <c r="J938" s="50"/>
      <c r="K938" s="50"/>
      <c r="L938" s="49">
        <v>35437.592419580185</v>
      </c>
      <c r="M938" s="48">
        <f t="shared" si="28"/>
        <v>168783.18376216307</v>
      </c>
    </row>
    <row r="939" spans="1:13" s="21" customFormat="1" ht="12" customHeight="1" x14ac:dyDescent="0.2">
      <c r="A939" s="45" t="s">
        <v>188</v>
      </c>
      <c r="B939" s="54" t="s">
        <v>190</v>
      </c>
      <c r="C939" s="46">
        <v>508</v>
      </c>
      <c r="D939" s="47">
        <v>1</v>
      </c>
      <c r="E939" s="47">
        <v>8703.3232000000007</v>
      </c>
      <c r="F939" s="48">
        <f t="shared" si="29"/>
        <v>104439.87840000002</v>
      </c>
      <c r="G939" s="49">
        <v>0</v>
      </c>
      <c r="H939" s="49">
        <v>1734.8205333333335</v>
      </c>
      <c r="I939" s="47">
        <v>17348.205333333335</v>
      </c>
      <c r="J939" s="50"/>
      <c r="K939" s="50"/>
      <c r="L939" s="49">
        <v>34915.768814421324</v>
      </c>
      <c r="M939" s="48">
        <f t="shared" si="28"/>
        <v>158438.673081088</v>
      </c>
    </row>
    <row r="940" spans="1:13" s="21" customFormat="1" ht="12" customHeight="1" x14ac:dyDescent="0.2">
      <c r="A940" s="45" t="s">
        <v>188</v>
      </c>
      <c r="B940" s="54" t="s">
        <v>190</v>
      </c>
      <c r="C940" s="46">
        <v>508</v>
      </c>
      <c r="D940" s="47">
        <v>1</v>
      </c>
      <c r="E940" s="47">
        <v>9199.5721625599999</v>
      </c>
      <c r="F940" s="48">
        <f t="shared" si="29"/>
        <v>110394.86595072001</v>
      </c>
      <c r="G940" s="49">
        <v>0</v>
      </c>
      <c r="H940" s="49">
        <v>1817.5286937600001</v>
      </c>
      <c r="I940" s="47">
        <v>18175.286937600002</v>
      </c>
      <c r="J940" s="50"/>
      <c r="K940" s="50"/>
      <c r="L940" s="49">
        <v>35730.048173985771</v>
      </c>
      <c r="M940" s="48">
        <f t="shared" si="28"/>
        <v>166117.72975606579</v>
      </c>
    </row>
    <row r="941" spans="1:13" s="21" customFormat="1" ht="12" customHeight="1" x14ac:dyDescent="0.2">
      <c r="A941" s="45" t="s">
        <v>188</v>
      </c>
      <c r="B941" s="54" t="s">
        <v>190</v>
      </c>
      <c r="C941" s="46">
        <v>508</v>
      </c>
      <c r="D941" s="47">
        <v>1</v>
      </c>
      <c r="E941" s="47">
        <v>10269.566681087999</v>
      </c>
      <c r="F941" s="48">
        <f t="shared" si="29"/>
        <v>123234.80017305599</v>
      </c>
      <c r="G941" s="49">
        <v>0</v>
      </c>
      <c r="H941" s="49">
        <v>1995.8611135146666</v>
      </c>
      <c r="I941" s="47">
        <v>19958.611135146664</v>
      </c>
      <c r="J941" s="50"/>
      <c r="K941" s="50"/>
      <c r="L941" s="49">
        <v>38026.386038593337</v>
      </c>
      <c r="M941" s="48">
        <f t="shared" si="28"/>
        <v>183215.65846031066</v>
      </c>
    </row>
    <row r="942" spans="1:13" s="21" customFormat="1" ht="12" customHeight="1" x14ac:dyDescent="0.2">
      <c r="A942" s="45" t="s">
        <v>73</v>
      </c>
      <c r="B942" s="54" t="s">
        <v>190</v>
      </c>
      <c r="C942" s="46">
        <v>508</v>
      </c>
      <c r="D942" s="47">
        <v>1</v>
      </c>
      <c r="E942" s="47">
        <v>20958.24626688</v>
      </c>
      <c r="F942" s="48">
        <f t="shared" si="29"/>
        <v>251498.95520256</v>
      </c>
      <c r="G942" s="49">
        <v>22492.870391906305</v>
      </c>
      <c r="H942" s="49">
        <v>3769.5442252231105</v>
      </c>
      <c r="I942" s="47">
        <v>37695.442252231107</v>
      </c>
      <c r="J942" s="50"/>
      <c r="K942" s="50"/>
      <c r="L942" s="49">
        <v>25867.281740483984</v>
      </c>
      <c r="M942" s="48">
        <f t="shared" si="28"/>
        <v>341324.09381240455</v>
      </c>
    </row>
    <row r="943" spans="1:13" s="21" customFormat="1" ht="12" customHeight="1" x14ac:dyDescent="0.2">
      <c r="A943" s="45" t="s">
        <v>32</v>
      </c>
      <c r="B943" s="54" t="s">
        <v>190</v>
      </c>
      <c r="C943" s="46">
        <v>508</v>
      </c>
      <c r="D943" s="47">
        <v>1</v>
      </c>
      <c r="E943" s="47">
        <v>8108.98709504</v>
      </c>
      <c r="F943" s="48">
        <f t="shared" si="29"/>
        <v>97307.84514048</v>
      </c>
      <c r="G943" s="49">
        <v>8106.3581328138225</v>
      </c>
      <c r="H943" s="49">
        <v>1783.0727416319999</v>
      </c>
      <c r="I943" s="47">
        <v>17830.727416319998</v>
      </c>
      <c r="J943" s="50"/>
      <c r="K943" s="50"/>
      <c r="L943" s="49">
        <v>39534.450232015835</v>
      </c>
      <c r="M943" s="48">
        <f t="shared" si="28"/>
        <v>164562.45366326167</v>
      </c>
    </row>
    <row r="944" spans="1:13" s="21" customFormat="1" ht="12" customHeight="1" x14ac:dyDescent="0.2">
      <c r="A944" s="45" t="s">
        <v>32</v>
      </c>
      <c r="B944" s="54" t="s">
        <v>190</v>
      </c>
      <c r="C944" s="46">
        <v>508</v>
      </c>
      <c r="D944" s="47">
        <v>1</v>
      </c>
      <c r="E944" s="47">
        <v>8606.52309504</v>
      </c>
      <c r="F944" s="48">
        <f t="shared" si="29"/>
        <v>103278.27714048</v>
      </c>
      <c r="G944" s="49">
        <v>14170.329624023039</v>
      </c>
      <c r="H944" s="49">
        <v>1929.5111143822223</v>
      </c>
      <c r="I944" s="47">
        <v>19295.111143822221</v>
      </c>
      <c r="J944" s="50"/>
      <c r="K944" s="50"/>
      <c r="L944" s="49">
        <v>40986.154380283711</v>
      </c>
      <c r="M944" s="48">
        <f t="shared" si="28"/>
        <v>179659.38340299123</v>
      </c>
    </row>
    <row r="945" spans="1:13" s="21" customFormat="1" ht="12" customHeight="1" x14ac:dyDescent="0.2">
      <c r="A945" s="45" t="s">
        <v>107</v>
      </c>
      <c r="B945" s="54" t="s">
        <v>190</v>
      </c>
      <c r="C945" s="46">
        <v>508</v>
      </c>
      <c r="D945" s="47">
        <v>1</v>
      </c>
      <c r="E945" s="47">
        <v>9367.5100313599996</v>
      </c>
      <c r="F945" s="48">
        <f t="shared" si="29"/>
        <v>112410.12037632</v>
      </c>
      <c r="G945" s="49">
        <v>11746.355121266686</v>
      </c>
      <c r="H945" s="49">
        <v>1968.552894464</v>
      </c>
      <c r="I945" s="47">
        <v>19685.528944640002</v>
      </c>
      <c r="J945" s="50"/>
      <c r="K945" s="50"/>
      <c r="L945" s="49">
        <v>37076.043234322242</v>
      </c>
      <c r="M945" s="48">
        <f t="shared" si="28"/>
        <v>182886.60057101294</v>
      </c>
    </row>
    <row r="946" spans="1:13" s="21" customFormat="1" ht="12" customHeight="1" x14ac:dyDescent="0.2">
      <c r="A946" s="45" t="s">
        <v>33</v>
      </c>
      <c r="B946" s="54" t="s">
        <v>190</v>
      </c>
      <c r="C946" s="46">
        <v>508</v>
      </c>
      <c r="D946" s="47">
        <v>1</v>
      </c>
      <c r="E946" s="47">
        <v>8046.4325427200001</v>
      </c>
      <c r="F946" s="48">
        <f t="shared" si="29"/>
        <v>96557.190512639994</v>
      </c>
      <c r="G946" s="49">
        <v>8056.5897309880329</v>
      </c>
      <c r="H946" s="49">
        <v>1772.125694976</v>
      </c>
      <c r="I946" s="47">
        <v>17721.256949759998</v>
      </c>
      <c r="J946" s="50"/>
      <c r="K946" s="50"/>
      <c r="L946" s="49">
        <v>39418.3799217204</v>
      </c>
      <c r="M946" s="48">
        <f t="shared" si="28"/>
        <v>163525.54281008441</v>
      </c>
    </row>
    <row r="947" spans="1:13" s="21" customFormat="1" ht="12" customHeight="1" x14ac:dyDescent="0.2">
      <c r="A947" s="45" t="s">
        <v>33</v>
      </c>
      <c r="B947" s="54" t="s">
        <v>190</v>
      </c>
      <c r="C947" s="46">
        <v>508</v>
      </c>
      <c r="D947" s="47">
        <v>1</v>
      </c>
      <c r="E947" s="47">
        <v>25750.89028096</v>
      </c>
      <c r="F947" s="48">
        <f t="shared" si="29"/>
        <v>309010.68337152002</v>
      </c>
      <c r="G947" s="49">
        <v>29523.008410042363</v>
      </c>
      <c r="H947" s="49">
        <v>4947.713827726222</v>
      </c>
      <c r="I947" s="47">
        <v>49477.138277262216</v>
      </c>
      <c r="J947" s="50"/>
      <c r="K947" s="50"/>
      <c r="L947" s="49">
        <v>69741.102879131911</v>
      </c>
      <c r="M947" s="48">
        <f t="shared" si="28"/>
        <v>462699.64676568273</v>
      </c>
    </row>
    <row r="948" spans="1:13" s="21" customFormat="1" ht="12" customHeight="1" x14ac:dyDescent="0.2">
      <c r="A948" s="45" t="s">
        <v>28</v>
      </c>
      <c r="B948" s="54" t="s">
        <v>191</v>
      </c>
      <c r="C948" s="46">
        <v>508</v>
      </c>
      <c r="D948" s="47">
        <v>2</v>
      </c>
      <c r="E948" s="47">
        <v>10270.792263679999</v>
      </c>
      <c r="F948" s="48">
        <f t="shared" si="29"/>
        <v>246499.01432831999</v>
      </c>
      <c r="G948" s="49">
        <v>13101.720433311744</v>
      </c>
      <c r="H948" s="49">
        <v>4254.1617797119998</v>
      </c>
      <c r="I948" s="47">
        <v>42541.617797120001</v>
      </c>
      <c r="J948" s="50"/>
      <c r="K948" s="50"/>
      <c r="L948" s="49">
        <v>87311.182584075432</v>
      </c>
      <c r="M948" s="48">
        <f t="shared" si="28"/>
        <v>393707.69692253915</v>
      </c>
    </row>
    <row r="949" spans="1:13" s="21" customFormat="1" ht="12" customHeight="1" x14ac:dyDescent="0.2">
      <c r="A949" s="45" t="s">
        <v>42</v>
      </c>
      <c r="B949" s="54" t="s">
        <v>191</v>
      </c>
      <c r="C949" s="46">
        <v>508</v>
      </c>
      <c r="D949" s="47">
        <v>1</v>
      </c>
      <c r="E949" s="47">
        <v>55000</v>
      </c>
      <c r="F949" s="48">
        <f t="shared" si="29"/>
        <v>660000</v>
      </c>
      <c r="G949" s="49">
        <v>0</v>
      </c>
      <c r="H949" s="49">
        <v>9207.5733333333319</v>
      </c>
      <c r="I949" s="47">
        <v>92075.733333333323</v>
      </c>
      <c r="J949" s="50"/>
      <c r="K949" s="50"/>
      <c r="L949" s="49">
        <v>68392.008907894749</v>
      </c>
      <c r="M949" s="48">
        <f t="shared" si="28"/>
        <v>829675.31557456136</v>
      </c>
    </row>
    <row r="950" spans="1:13" s="21" customFormat="1" ht="12" customHeight="1" x14ac:dyDescent="0.2">
      <c r="A950" s="45" t="s">
        <v>33</v>
      </c>
      <c r="B950" s="54" t="s">
        <v>191</v>
      </c>
      <c r="C950" s="46">
        <v>508</v>
      </c>
      <c r="D950" s="47">
        <v>1</v>
      </c>
      <c r="E950" s="47">
        <v>12795.2804096</v>
      </c>
      <c r="F950" s="48">
        <f t="shared" si="29"/>
        <v>153543.36491519999</v>
      </c>
      <c r="G950" s="49">
        <v>27614.470552381441</v>
      </c>
      <c r="H950" s="49">
        <v>2768.45496512</v>
      </c>
      <c r="I950" s="47">
        <v>27684.549651200003</v>
      </c>
      <c r="J950" s="50"/>
      <c r="K950" s="50"/>
      <c r="L950" s="49">
        <v>49210.096023528044</v>
      </c>
      <c r="M950" s="48">
        <f t="shared" si="28"/>
        <v>260820.9361074295</v>
      </c>
    </row>
    <row r="951" spans="1:13" s="21" customFormat="1" ht="12" customHeight="1" x14ac:dyDescent="0.2">
      <c r="A951" s="45" t="s">
        <v>33</v>
      </c>
      <c r="B951" s="54" t="s">
        <v>191</v>
      </c>
      <c r="C951" s="46">
        <v>508</v>
      </c>
      <c r="D951" s="47">
        <v>1</v>
      </c>
      <c r="E951" s="47">
        <v>13173.66821888</v>
      </c>
      <c r="F951" s="48">
        <f t="shared" si="29"/>
        <v>158084.01862655999</v>
      </c>
      <c r="G951" s="49">
        <v>8090.5456232939532</v>
      </c>
      <c r="H951" s="49">
        <v>2627.020637696</v>
      </c>
      <c r="I951" s="47">
        <v>26270.206376959999</v>
      </c>
      <c r="J951" s="50"/>
      <c r="K951" s="50"/>
      <c r="L951" s="49">
        <v>47985.229489051424</v>
      </c>
      <c r="M951" s="48">
        <f t="shared" si="28"/>
        <v>243057.02075356137</v>
      </c>
    </row>
    <row r="952" spans="1:13" s="21" customFormat="1" ht="12" customHeight="1" x14ac:dyDescent="0.2">
      <c r="A952" s="45" t="s">
        <v>33</v>
      </c>
      <c r="B952" s="54" t="s">
        <v>191</v>
      </c>
      <c r="C952" s="46">
        <v>508</v>
      </c>
      <c r="D952" s="47">
        <v>1</v>
      </c>
      <c r="E952" s="47">
        <v>14479.354972159999</v>
      </c>
      <c r="F952" s="48">
        <f t="shared" si="29"/>
        <v>173752.25966591999</v>
      </c>
      <c r="G952" s="49">
        <v>17566.163754467329</v>
      </c>
      <c r="H952" s="49">
        <v>2943.8853283839999</v>
      </c>
      <c r="I952" s="47">
        <v>29438.853283840002</v>
      </c>
      <c r="J952" s="50"/>
      <c r="K952" s="50"/>
      <c r="L952" s="49">
        <v>50729.379107110515</v>
      </c>
      <c r="M952" s="48">
        <f t="shared" si="28"/>
        <v>274430.54113972181</v>
      </c>
    </row>
    <row r="953" spans="1:13" s="21" customFormat="1" ht="12" customHeight="1" x14ac:dyDescent="0.2">
      <c r="A953" s="45" t="s">
        <v>33</v>
      </c>
      <c r="B953" s="54" t="s">
        <v>191</v>
      </c>
      <c r="C953" s="46">
        <v>508</v>
      </c>
      <c r="D953" s="47">
        <v>1</v>
      </c>
      <c r="E953" s="47">
        <v>16848.854164479901</v>
      </c>
      <c r="F953" s="48">
        <f t="shared" si="29"/>
        <v>202186.24997375882</v>
      </c>
      <c r="G953" s="49">
        <v>20079.728497680382</v>
      </c>
      <c r="H953" s="49">
        <v>3365.1296292408888</v>
      </c>
      <c r="I953" s="47">
        <v>33651.296292408886</v>
      </c>
      <c r="J953" s="50"/>
      <c r="K953" s="50"/>
      <c r="L953" s="49">
        <v>54377.489550707469</v>
      </c>
      <c r="M953" s="48">
        <f t="shared" si="28"/>
        <v>313659.89394379646</v>
      </c>
    </row>
    <row r="954" spans="1:13" s="21" customFormat="1" ht="12" customHeight="1" x14ac:dyDescent="0.2">
      <c r="A954" s="45" t="s">
        <v>25</v>
      </c>
      <c r="B954" s="54" t="s">
        <v>192</v>
      </c>
      <c r="C954" s="46">
        <v>508</v>
      </c>
      <c r="D954" s="47">
        <v>1</v>
      </c>
      <c r="E954" s="47">
        <v>13524.90267648</v>
      </c>
      <c r="F954" s="48">
        <f t="shared" si="29"/>
        <v>162298.83211776</v>
      </c>
      <c r="G954" s="49">
        <v>20692.100949012478</v>
      </c>
      <c r="H954" s="49">
        <v>2817.5518721422218</v>
      </c>
      <c r="I954" s="47">
        <v>28175.518721422221</v>
      </c>
      <c r="J954" s="50"/>
      <c r="K954" s="50"/>
      <c r="L954" s="49">
        <v>49635.290949350732</v>
      </c>
      <c r="M954" s="48">
        <f t="shared" si="28"/>
        <v>263619.29460968764</v>
      </c>
    </row>
    <row r="955" spans="1:13" s="21" customFormat="1" ht="12" customHeight="1" x14ac:dyDescent="0.2">
      <c r="A955" s="45" t="s">
        <v>43</v>
      </c>
      <c r="B955" s="54" t="s">
        <v>192</v>
      </c>
      <c r="C955" s="46">
        <v>508</v>
      </c>
      <c r="D955" s="47">
        <v>1</v>
      </c>
      <c r="E955" s="47">
        <v>39257.646305280003</v>
      </c>
      <c r="F955" s="48">
        <f t="shared" si="29"/>
        <v>471091.75566336</v>
      </c>
      <c r="G955" s="49">
        <v>0</v>
      </c>
      <c r="H955" s="49">
        <v>6583.8477175466669</v>
      </c>
      <c r="I955" s="47">
        <v>65838.477175466658</v>
      </c>
      <c r="J955" s="50"/>
      <c r="K955" s="50"/>
      <c r="L955" s="49">
        <v>49329.868566335987</v>
      </c>
      <c r="M955" s="48">
        <f t="shared" si="28"/>
        <v>592843.94912270934</v>
      </c>
    </row>
    <row r="956" spans="1:13" s="21" customFormat="1" ht="12" customHeight="1" x14ac:dyDescent="0.2">
      <c r="A956" s="45" t="s">
        <v>73</v>
      </c>
      <c r="B956" s="54" t="s">
        <v>192</v>
      </c>
      <c r="C956" s="46">
        <v>508</v>
      </c>
      <c r="D956" s="47">
        <v>1</v>
      </c>
      <c r="E956" s="47">
        <v>21336.193648640001</v>
      </c>
      <c r="F956" s="48">
        <f t="shared" si="29"/>
        <v>256034.32378368001</v>
      </c>
      <c r="G956" s="49">
        <v>17170.347730857982</v>
      </c>
      <c r="H956" s="49">
        <v>3776.7858885119999</v>
      </c>
      <c r="I956" s="47">
        <v>37767.858885120004</v>
      </c>
      <c r="J956" s="50"/>
      <c r="K956" s="50"/>
      <c r="L956" s="49">
        <v>25912.852079228316</v>
      </c>
      <c r="M956" s="48">
        <f t="shared" si="28"/>
        <v>340662.16836739832</v>
      </c>
    </row>
    <row r="957" spans="1:13" s="21" customFormat="1" ht="12" customHeight="1" x14ac:dyDescent="0.2">
      <c r="A957" s="45" t="s">
        <v>73</v>
      </c>
      <c r="B957" s="54" t="s">
        <v>193</v>
      </c>
      <c r="C957" s="46">
        <v>508</v>
      </c>
      <c r="D957" s="47">
        <v>1</v>
      </c>
      <c r="E957" s="47">
        <v>20780.552366079901</v>
      </c>
      <c r="F957" s="48">
        <f t="shared" si="29"/>
        <v>249366.62839295881</v>
      </c>
      <c r="G957" s="49">
        <v>0</v>
      </c>
      <c r="H957" s="49">
        <v>3504.3320610133323</v>
      </c>
      <c r="I957" s="47">
        <v>35043.32061013332</v>
      </c>
      <c r="J957" s="50"/>
      <c r="K957" s="50"/>
      <c r="L957" s="49">
        <v>24198.354633544688</v>
      </c>
      <c r="M957" s="48">
        <f t="shared" si="28"/>
        <v>312112.63569765014</v>
      </c>
    </row>
    <row r="958" spans="1:13" s="21" customFormat="1" ht="12" customHeight="1" x14ac:dyDescent="0.2">
      <c r="A958" s="45" t="s">
        <v>33</v>
      </c>
      <c r="B958" s="54" t="s">
        <v>193</v>
      </c>
      <c r="C958" s="46">
        <v>508</v>
      </c>
      <c r="D958" s="47">
        <v>1</v>
      </c>
      <c r="E958" s="47">
        <v>10964.44397568</v>
      </c>
      <c r="F958" s="48">
        <f t="shared" si="29"/>
        <v>131573.32770816001</v>
      </c>
      <c r="G958" s="49">
        <v>13837.546169401339</v>
      </c>
      <c r="H958" s="49">
        <v>2319.0122623431107</v>
      </c>
      <c r="I958" s="47">
        <v>23190.122623431107</v>
      </c>
      <c r="J958" s="50"/>
      <c r="K958" s="50"/>
      <c r="L958" s="49">
        <v>45317.778395815287</v>
      </c>
      <c r="M958" s="48">
        <f t="shared" si="28"/>
        <v>216237.78715915087</v>
      </c>
    </row>
    <row r="959" spans="1:13" s="21" customFormat="1" ht="12" customHeight="1" x14ac:dyDescent="0.2">
      <c r="A959" s="45" t="s">
        <v>29</v>
      </c>
      <c r="B959" s="54" t="s">
        <v>194</v>
      </c>
      <c r="C959" s="46">
        <v>508</v>
      </c>
      <c r="D959" s="47">
        <v>1</v>
      </c>
      <c r="E959" s="47">
        <v>13803.70281472</v>
      </c>
      <c r="F959" s="48">
        <f t="shared" si="29"/>
        <v>165644.43377663998</v>
      </c>
      <c r="G959" s="49">
        <v>21061.789932318716</v>
      </c>
      <c r="H959" s="49">
        <v>2867.8907859911114</v>
      </c>
      <c r="I959" s="47">
        <v>28678.907859911113</v>
      </c>
      <c r="J959" s="50"/>
      <c r="K959" s="50"/>
      <c r="L959" s="49">
        <v>50071.242051734545</v>
      </c>
      <c r="M959" s="48">
        <f t="shared" si="28"/>
        <v>268324.2644065955</v>
      </c>
    </row>
    <row r="960" spans="1:13" s="21" customFormat="1" ht="12" customHeight="1" x14ac:dyDescent="0.2">
      <c r="A960" s="45" t="s">
        <v>43</v>
      </c>
      <c r="B960" s="54" t="s">
        <v>194</v>
      </c>
      <c r="C960" s="46">
        <v>508</v>
      </c>
      <c r="D960" s="47">
        <v>1</v>
      </c>
      <c r="E960" s="47">
        <v>21022.476866559999</v>
      </c>
      <c r="F960" s="48">
        <f t="shared" si="29"/>
        <v>252269.72239871998</v>
      </c>
      <c r="G960" s="49">
        <v>0</v>
      </c>
      <c r="H960" s="49">
        <v>3544.6528110933327</v>
      </c>
      <c r="I960" s="47">
        <v>35446.528110933323</v>
      </c>
      <c r="J960" s="50"/>
      <c r="K960" s="50"/>
      <c r="L960" s="49">
        <v>24452.085049648118</v>
      </c>
      <c r="M960" s="48">
        <f t="shared" si="28"/>
        <v>315712.9883703948</v>
      </c>
    </row>
    <row r="961" spans="1:13" s="21" customFormat="1" ht="12" customHeight="1" x14ac:dyDescent="0.2">
      <c r="A961" s="45" t="s">
        <v>33</v>
      </c>
      <c r="B961" s="54" t="s">
        <v>194</v>
      </c>
      <c r="C961" s="46">
        <v>508</v>
      </c>
      <c r="D961" s="47">
        <v>1</v>
      </c>
      <c r="E961" s="47">
        <v>10072.464030720001</v>
      </c>
      <c r="F961" s="48">
        <f t="shared" si="29"/>
        <v>120869.56836864</v>
      </c>
      <c r="G961" s="49">
        <v>12891.333843787774</v>
      </c>
      <c r="H961" s="49">
        <v>2160.4380499057779</v>
      </c>
      <c r="I961" s="47">
        <v>21604.380499057777</v>
      </c>
      <c r="J961" s="50"/>
      <c r="K961" s="50"/>
      <c r="L961" s="49">
        <v>43795.414683046845</v>
      </c>
      <c r="M961" s="48">
        <f t="shared" si="28"/>
        <v>201321.13544443817</v>
      </c>
    </row>
    <row r="962" spans="1:13" s="21" customFormat="1" ht="12" customHeight="1" x14ac:dyDescent="0.2">
      <c r="A962" s="45" t="s">
        <v>33</v>
      </c>
      <c r="B962" s="54" t="s">
        <v>194</v>
      </c>
      <c r="C962" s="46">
        <v>508</v>
      </c>
      <c r="D962" s="47">
        <v>1</v>
      </c>
      <c r="E962" s="47">
        <v>13274.8142592</v>
      </c>
      <c r="F962" s="48">
        <f t="shared" si="29"/>
        <v>159297.7711104</v>
      </c>
      <c r="G962" s="49">
        <v>16288.386966159362</v>
      </c>
      <c r="H962" s="49">
        <v>2729.7447571911111</v>
      </c>
      <c r="I962" s="47">
        <v>27297.447571911114</v>
      </c>
      <c r="J962" s="50"/>
      <c r="K962" s="50"/>
      <c r="L962" s="49">
        <v>48874.853235597337</v>
      </c>
      <c r="M962" s="48">
        <f t="shared" si="28"/>
        <v>254488.20364125894</v>
      </c>
    </row>
    <row r="963" spans="1:13" s="21" customFormat="1" ht="12" customHeight="1" x14ac:dyDescent="0.2">
      <c r="A963" s="45" t="s">
        <v>29</v>
      </c>
      <c r="B963" s="54" t="s">
        <v>195</v>
      </c>
      <c r="C963" s="46">
        <v>508</v>
      </c>
      <c r="D963" s="47">
        <v>1</v>
      </c>
      <c r="E963" s="47">
        <v>14360.378972160001</v>
      </c>
      <c r="F963" s="48">
        <f t="shared" si="29"/>
        <v>172324.54766591999</v>
      </c>
      <c r="G963" s="49">
        <v>21799.942517084157</v>
      </c>
      <c r="H963" s="49">
        <v>2968.4017588622214</v>
      </c>
      <c r="I963" s="47">
        <v>29684.017588622213</v>
      </c>
      <c r="J963" s="50"/>
      <c r="K963" s="50"/>
      <c r="L963" s="49">
        <v>50941.699240309681</v>
      </c>
      <c r="M963" s="48">
        <f t="shared" si="28"/>
        <v>277718.60877079831</v>
      </c>
    </row>
    <row r="964" spans="1:13" s="21" customFormat="1" ht="12" customHeight="1" x14ac:dyDescent="0.2">
      <c r="A964" s="45" t="s">
        <v>29</v>
      </c>
      <c r="B964" s="54" t="s">
        <v>195</v>
      </c>
      <c r="C964" s="46">
        <v>508</v>
      </c>
      <c r="D964" s="47">
        <v>1</v>
      </c>
      <c r="E964" s="47">
        <v>14383.142758399999</v>
      </c>
      <c r="F964" s="48">
        <f t="shared" si="29"/>
        <v>172597.7131008</v>
      </c>
      <c r="G964" s="49">
        <v>17464.101838110724</v>
      </c>
      <c r="H964" s="49">
        <v>2926.7809348266674</v>
      </c>
      <c r="I964" s="47">
        <v>29267.809348266674</v>
      </c>
      <c r="J964" s="50"/>
      <c r="K964" s="50"/>
      <c r="L964" s="49">
        <v>50581.249585498081</v>
      </c>
      <c r="M964" s="48">
        <f t="shared" si="28"/>
        <v>272837.65480750211</v>
      </c>
    </row>
    <row r="965" spans="1:13" s="21" customFormat="1" ht="12" customHeight="1" x14ac:dyDescent="0.2">
      <c r="A965" s="45" t="s">
        <v>43</v>
      </c>
      <c r="B965" s="54" t="s">
        <v>195</v>
      </c>
      <c r="C965" s="46">
        <v>508</v>
      </c>
      <c r="D965" s="47">
        <v>1</v>
      </c>
      <c r="E965" s="47">
        <v>28837.619200000001</v>
      </c>
      <c r="F965" s="48">
        <f t="shared" si="29"/>
        <v>346051.43040000001</v>
      </c>
      <c r="G965" s="49">
        <v>0</v>
      </c>
      <c r="H965" s="49">
        <v>4847.1765333333324</v>
      </c>
      <c r="I965" s="47">
        <v>48471.765333333329</v>
      </c>
      <c r="J965" s="50"/>
      <c r="K965" s="50"/>
      <c r="L965" s="49">
        <v>32908.277626682095</v>
      </c>
      <c r="M965" s="48">
        <f t="shared" si="28"/>
        <v>432278.64989334875</v>
      </c>
    </row>
    <row r="966" spans="1:13" s="21" customFormat="1" ht="12" customHeight="1" x14ac:dyDescent="0.2">
      <c r="A966" s="45" t="s">
        <v>33</v>
      </c>
      <c r="B966" s="54" t="s">
        <v>195</v>
      </c>
      <c r="C966" s="46">
        <v>508</v>
      </c>
      <c r="D966" s="47">
        <v>1</v>
      </c>
      <c r="E966" s="47">
        <v>10072.464030720001</v>
      </c>
      <c r="F966" s="48">
        <f t="shared" si="29"/>
        <v>120869.56836864</v>
      </c>
      <c r="G966" s="49">
        <v>12891.333843787774</v>
      </c>
      <c r="H966" s="49">
        <v>2160.4380499057779</v>
      </c>
      <c r="I966" s="47">
        <v>21604.380499057777</v>
      </c>
      <c r="J966" s="50"/>
      <c r="K966" s="50"/>
      <c r="L966" s="49">
        <v>43795.414683046845</v>
      </c>
      <c r="M966" s="48">
        <f t="shared" si="28"/>
        <v>201321.13544443817</v>
      </c>
    </row>
    <row r="967" spans="1:13" s="21" customFormat="1" ht="12" customHeight="1" x14ac:dyDescent="0.2">
      <c r="A967" s="45" t="s">
        <v>33</v>
      </c>
      <c r="B967" s="54" t="s">
        <v>195</v>
      </c>
      <c r="C967" s="46">
        <v>508</v>
      </c>
      <c r="D967" s="47">
        <v>1</v>
      </c>
      <c r="E967" s="47">
        <v>12811.55026944</v>
      </c>
      <c r="F967" s="48">
        <f t="shared" si="29"/>
        <v>153738.60323328001</v>
      </c>
      <c r="G967" s="49">
        <v>23695.434788732928</v>
      </c>
      <c r="H967" s="49">
        <v>2730.1175493973333</v>
      </c>
      <c r="I967" s="47">
        <v>27301.175493973336</v>
      </c>
      <c r="J967" s="50"/>
      <c r="K967" s="50"/>
      <c r="L967" s="49">
        <v>48878.081735396729</v>
      </c>
      <c r="M967" s="48">
        <f t="shared" si="28"/>
        <v>256343.41280078035</v>
      </c>
    </row>
    <row r="968" spans="1:13" s="21" customFormat="1" ht="12" customHeight="1" x14ac:dyDescent="0.2">
      <c r="A968" s="45" t="s">
        <v>73</v>
      </c>
      <c r="B968" s="54" t="s">
        <v>196</v>
      </c>
      <c r="C968" s="46">
        <v>508</v>
      </c>
      <c r="D968" s="47">
        <v>1</v>
      </c>
      <c r="E968" s="47">
        <v>19395.631923199999</v>
      </c>
      <c r="F968" s="48">
        <f t="shared" si="29"/>
        <v>232747.5830784</v>
      </c>
      <c r="G968" s="49">
        <v>10417.62454806528</v>
      </c>
      <c r="H968" s="49">
        <v>3382.62905344</v>
      </c>
      <c r="I968" s="47">
        <v>33826.290534399996</v>
      </c>
      <c r="J968" s="50"/>
      <c r="K968" s="50"/>
      <c r="L968" s="49">
        <v>22875.303713529098</v>
      </c>
      <c r="M968" s="48">
        <f t="shared" si="28"/>
        <v>303249.43092783436</v>
      </c>
    </row>
    <row r="969" spans="1:13" s="21" customFormat="1" ht="12" customHeight="1" x14ac:dyDescent="0.2">
      <c r="A969" s="45" t="s">
        <v>33</v>
      </c>
      <c r="B969" s="54" t="s">
        <v>196</v>
      </c>
      <c r="C969" s="46">
        <v>508</v>
      </c>
      <c r="D969" s="47">
        <v>1</v>
      </c>
      <c r="E969" s="47">
        <v>13986.200750079999</v>
      </c>
      <c r="F969" s="48">
        <f t="shared" si="29"/>
        <v>167834.40900096</v>
      </c>
      <c r="G969" s="49">
        <v>17043.025755684863</v>
      </c>
      <c r="H969" s="49">
        <v>2856.2134666808888</v>
      </c>
      <c r="I969" s="47">
        <v>28562.134666808892</v>
      </c>
      <c r="J969" s="50"/>
      <c r="K969" s="50"/>
      <c r="L969" s="49">
        <v>49970.112729765831</v>
      </c>
      <c r="M969" s="48">
        <f t="shared" si="28"/>
        <v>266265.89561990049</v>
      </c>
    </row>
    <row r="970" spans="1:13" s="21" customFormat="1" ht="12" customHeight="1" x14ac:dyDescent="0.2">
      <c r="A970" s="45" t="s">
        <v>43</v>
      </c>
      <c r="B970" s="54" t="s">
        <v>197</v>
      </c>
      <c r="C970" s="46">
        <v>508</v>
      </c>
      <c r="D970" s="47">
        <v>1</v>
      </c>
      <c r="E970" s="47">
        <v>27688.959999999999</v>
      </c>
      <c r="F970" s="48">
        <f t="shared" si="29"/>
        <v>332267.52000000002</v>
      </c>
      <c r="G970" s="49">
        <v>0</v>
      </c>
      <c r="H970" s="49">
        <v>4655.7333333333336</v>
      </c>
      <c r="I970" s="47">
        <v>46557.333333333336</v>
      </c>
      <c r="J970" s="50"/>
      <c r="K970" s="50"/>
      <c r="L970" s="49">
        <v>31443.892559999997</v>
      </c>
      <c r="M970" s="48">
        <f t="shared" si="28"/>
        <v>414924.47922666668</v>
      </c>
    </row>
    <row r="971" spans="1:13" s="21" customFormat="1" ht="12" customHeight="1" x14ac:dyDescent="0.2">
      <c r="A971" s="45" t="s">
        <v>28</v>
      </c>
      <c r="B971" s="54" t="s">
        <v>198</v>
      </c>
      <c r="C971" s="46">
        <v>508</v>
      </c>
      <c r="D971" s="47">
        <v>1</v>
      </c>
      <c r="E971" s="47">
        <v>6230.5386291200002</v>
      </c>
      <c r="F971" s="48">
        <f t="shared" si="29"/>
        <v>74766.463549439999</v>
      </c>
      <c r="G971" s="49">
        <v>6611.8645333278728</v>
      </c>
      <c r="H971" s="49">
        <v>1454.344260096</v>
      </c>
      <c r="I971" s="47">
        <v>14543.442600960001</v>
      </c>
      <c r="J971" s="50"/>
      <c r="K971" s="50"/>
      <c r="L971" s="49">
        <v>35716.360131574002</v>
      </c>
      <c r="M971" s="48">
        <f t="shared" ref="M971:M1034" si="30">F971+G971+H971+I971+J971+K971+L971</f>
        <v>133092.47507539787</v>
      </c>
    </row>
    <row r="972" spans="1:13" s="21" customFormat="1" ht="12" customHeight="1" x14ac:dyDescent="0.2">
      <c r="A972" s="45" t="s">
        <v>28</v>
      </c>
      <c r="B972" s="54" t="s">
        <v>198</v>
      </c>
      <c r="C972" s="46">
        <v>508</v>
      </c>
      <c r="D972" s="47">
        <v>1</v>
      </c>
      <c r="E972" s="47">
        <v>7439.0059827200002</v>
      </c>
      <c r="F972" s="48">
        <f t="shared" ref="F972:F1035" si="31">(D972*E972)*12</f>
        <v>89268.071792639996</v>
      </c>
      <c r="G972" s="49">
        <v>0</v>
      </c>
      <c r="H972" s="49">
        <v>1280.7409971200002</v>
      </c>
      <c r="I972" s="47">
        <v>12807.409971200002</v>
      </c>
      <c r="J972" s="50"/>
      <c r="K972" s="50"/>
      <c r="L972" s="49">
        <v>13381.285849559043</v>
      </c>
      <c r="M972" s="48">
        <f t="shared" si="30"/>
        <v>116737.50861051904</v>
      </c>
    </row>
    <row r="973" spans="1:13" s="21" customFormat="1" ht="12" customHeight="1" x14ac:dyDescent="0.2">
      <c r="A973" s="45" t="s">
        <v>28</v>
      </c>
      <c r="B973" s="54" t="s">
        <v>198</v>
      </c>
      <c r="C973" s="46">
        <v>508</v>
      </c>
      <c r="D973" s="47">
        <v>1</v>
      </c>
      <c r="E973" s="47">
        <v>7875.8979686399998</v>
      </c>
      <c r="F973" s="48">
        <f t="shared" si="31"/>
        <v>94510.775623680005</v>
      </c>
      <c r="G973" s="49">
        <v>13201.520706416642</v>
      </c>
      <c r="H973" s="49">
        <v>1797.5926887822225</v>
      </c>
      <c r="I973" s="47">
        <v>17975.926887822225</v>
      </c>
      <c r="J973" s="50"/>
      <c r="K973" s="50"/>
      <c r="L973" s="49">
        <v>39581.871523764203</v>
      </c>
      <c r="M973" s="48">
        <f t="shared" si="30"/>
        <v>167067.6874304653</v>
      </c>
    </row>
    <row r="974" spans="1:13" s="21" customFormat="1" ht="12" customHeight="1" x14ac:dyDescent="0.2">
      <c r="A974" s="45" t="s">
        <v>28</v>
      </c>
      <c r="B974" s="54" t="s">
        <v>198</v>
      </c>
      <c r="C974" s="46">
        <v>508</v>
      </c>
      <c r="D974" s="47">
        <v>1</v>
      </c>
      <c r="E974" s="47">
        <v>8267.4328422399994</v>
      </c>
      <c r="F974" s="48">
        <f t="shared" si="31"/>
        <v>99209.194106879993</v>
      </c>
      <c r="G974" s="49">
        <v>8232.4175692861427</v>
      </c>
      <c r="H974" s="49">
        <v>1810.8007473919999</v>
      </c>
      <c r="I974" s="47">
        <v>18108.007473919999</v>
      </c>
      <c r="J974" s="50"/>
      <c r="K974" s="50"/>
      <c r="L974" s="49">
        <v>39856.306122797025</v>
      </c>
      <c r="M974" s="48">
        <f t="shared" si="30"/>
        <v>167216.72602027515</v>
      </c>
    </row>
    <row r="975" spans="1:13" s="21" customFormat="1" ht="12" customHeight="1" x14ac:dyDescent="0.2">
      <c r="A975" s="45" t="s">
        <v>28</v>
      </c>
      <c r="B975" s="54" t="s">
        <v>198</v>
      </c>
      <c r="C975" s="46">
        <v>508</v>
      </c>
      <c r="D975" s="47">
        <v>1</v>
      </c>
      <c r="E975" s="47">
        <v>8351.2654950399992</v>
      </c>
      <c r="F975" s="48">
        <f t="shared" si="31"/>
        <v>100215.18594047999</v>
      </c>
      <c r="G975" s="49">
        <v>5532.7432185692169</v>
      </c>
      <c r="H975" s="49">
        <v>1796.4957241457782</v>
      </c>
      <c r="I975" s="47">
        <v>17964.957241457781</v>
      </c>
      <c r="J975" s="50"/>
      <c r="K975" s="50"/>
      <c r="L975" s="49">
        <v>39799.416526760535</v>
      </c>
      <c r="M975" s="48">
        <f t="shared" si="30"/>
        <v>165308.79865141329</v>
      </c>
    </row>
    <row r="976" spans="1:13" s="21" customFormat="1" ht="12" customHeight="1" x14ac:dyDescent="0.2">
      <c r="A976" s="45" t="s">
        <v>28</v>
      </c>
      <c r="B976" s="54" t="s">
        <v>198</v>
      </c>
      <c r="C976" s="46">
        <v>508</v>
      </c>
      <c r="D976" s="47">
        <v>1</v>
      </c>
      <c r="E976" s="47">
        <v>8918.6520883199992</v>
      </c>
      <c r="F976" s="48">
        <f t="shared" si="31"/>
        <v>107023.82505983999</v>
      </c>
      <c r="G976" s="49">
        <v>14584.212669112319</v>
      </c>
      <c r="H976" s="49">
        <v>1985.867738168889</v>
      </c>
      <c r="I976" s="47">
        <v>19858.677381688889</v>
      </c>
      <c r="J976" s="50"/>
      <c r="K976" s="50"/>
      <c r="L976" s="49">
        <v>41527.240400597519</v>
      </c>
      <c r="M976" s="48">
        <f t="shared" si="30"/>
        <v>184979.82324940758</v>
      </c>
    </row>
    <row r="977" spans="1:13" s="21" customFormat="1" ht="12" customHeight="1" x14ac:dyDescent="0.2">
      <c r="A977" s="45" t="s">
        <v>28</v>
      </c>
      <c r="B977" s="54" t="s">
        <v>198</v>
      </c>
      <c r="C977" s="46">
        <v>508</v>
      </c>
      <c r="D977" s="47">
        <v>1</v>
      </c>
      <c r="E977" s="47">
        <v>9541.0254950399994</v>
      </c>
      <c r="F977" s="48">
        <f t="shared" si="31"/>
        <v>114492.30594048</v>
      </c>
      <c r="G977" s="49">
        <v>9245.687883853825</v>
      </c>
      <c r="H977" s="49">
        <v>2033.6794616320003</v>
      </c>
      <c r="I977" s="47">
        <v>20336.794616320003</v>
      </c>
      <c r="J977" s="50"/>
      <c r="K977" s="50"/>
      <c r="L977" s="49">
        <v>42191.591957651901</v>
      </c>
      <c r="M977" s="48">
        <f t="shared" si="30"/>
        <v>188300.05985993773</v>
      </c>
    </row>
    <row r="978" spans="1:13" s="21" customFormat="1" ht="12" customHeight="1" x14ac:dyDescent="0.2">
      <c r="A978" s="45" t="s">
        <v>29</v>
      </c>
      <c r="B978" s="54" t="s">
        <v>198</v>
      </c>
      <c r="C978" s="46">
        <v>508</v>
      </c>
      <c r="D978" s="47">
        <v>1</v>
      </c>
      <c r="E978" s="47">
        <v>9369.6524646399994</v>
      </c>
      <c r="F978" s="48">
        <f t="shared" si="31"/>
        <v>112435.82957567999</v>
      </c>
      <c r="G978" s="49">
        <v>0</v>
      </c>
      <c r="H978" s="49">
        <v>1908.2754107733333</v>
      </c>
      <c r="I978" s="47">
        <v>19082.754107733334</v>
      </c>
      <c r="J978" s="50"/>
      <c r="K978" s="50"/>
      <c r="L978" s="49">
        <v>41060.573598229959</v>
      </c>
      <c r="M978" s="48">
        <f t="shared" si="30"/>
        <v>174487.43269241662</v>
      </c>
    </row>
    <row r="979" spans="1:13" s="21" customFormat="1" ht="12" customHeight="1" x14ac:dyDescent="0.2">
      <c r="A979" s="45" t="s">
        <v>169</v>
      </c>
      <c r="B979" s="54" t="s">
        <v>198</v>
      </c>
      <c r="C979" s="46">
        <v>508</v>
      </c>
      <c r="D979" s="47">
        <v>1</v>
      </c>
      <c r="E979" s="47">
        <v>55000</v>
      </c>
      <c r="F979" s="48">
        <f t="shared" si="31"/>
        <v>660000</v>
      </c>
      <c r="G979" s="49">
        <v>73255.453439999983</v>
      </c>
      <c r="H979" s="49">
        <v>9974.8711111111115</v>
      </c>
      <c r="I979" s="47">
        <v>99748.711111111101</v>
      </c>
      <c r="J979" s="50"/>
      <c r="K979" s="50"/>
      <c r="L979" s="49">
        <v>74070.012463450315</v>
      </c>
      <c r="M979" s="48">
        <f t="shared" si="30"/>
        <v>917049.0481256725</v>
      </c>
    </row>
    <row r="980" spans="1:13" s="21" customFormat="1" ht="12" customHeight="1" x14ac:dyDescent="0.2">
      <c r="A980" s="45" t="s">
        <v>49</v>
      </c>
      <c r="B980" s="54" t="s">
        <v>198</v>
      </c>
      <c r="C980" s="46">
        <v>508</v>
      </c>
      <c r="D980" s="47">
        <v>1</v>
      </c>
      <c r="E980" s="47">
        <v>5596.3671296000002</v>
      </c>
      <c r="F980" s="48">
        <f t="shared" si="31"/>
        <v>67156.405555200006</v>
      </c>
      <c r="G980" s="49">
        <v>6107.3176883097603</v>
      </c>
      <c r="H980" s="49">
        <v>1343.3642476800001</v>
      </c>
      <c r="I980" s="47">
        <v>13433.6424768</v>
      </c>
      <c r="J980" s="50"/>
      <c r="K980" s="50"/>
      <c r="L980" s="49">
        <v>34943.655136326866</v>
      </c>
      <c r="M980" s="48">
        <f t="shared" si="30"/>
        <v>122984.38510431664</v>
      </c>
    </row>
    <row r="981" spans="1:13" s="21" customFormat="1" ht="12" customHeight="1" x14ac:dyDescent="0.2">
      <c r="A981" s="45" t="s">
        <v>199</v>
      </c>
      <c r="B981" s="54" t="s">
        <v>198</v>
      </c>
      <c r="C981" s="46">
        <v>508</v>
      </c>
      <c r="D981" s="47">
        <v>1</v>
      </c>
      <c r="E981" s="47">
        <v>7880.8023756800003</v>
      </c>
      <c r="F981" s="48">
        <f t="shared" si="31"/>
        <v>94569.628508160007</v>
      </c>
      <c r="G981" s="49">
        <v>13208.023950151679</v>
      </c>
      <c r="H981" s="49">
        <v>1798.4782067200001</v>
      </c>
      <c r="I981" s="47">
        <v>17984.782067200002</v>
      </c>
      <c r="J981" s="50"/>
      <c r="K981" s="50"/>
      <c r="L981" s="49">
        <v>39590.087168463957</v>
      </c>
      <c r="M981" s="48">
        <f t="shared" si="30"/>
        <v>167150.99990069564</v>
      </c>
    </row>
    <row r="982" spans="1:13" s="21" customFormat="1" ht="12" customHeight="1" x14ac:dyDescent="0.2">
      <c r="A982" s="45" t="s">
        <v>200</v>
      </c>
      <c r="B982" s="54" t="s">
        <v>198</v>
      </c>
      <c r="C982" s="46">
        <v>508</v>
      </c>
      <c r="D982" s="47">
        <v>1</v>
      </c>
      <c r="E982" s="47">
        <v>8303.6750950400001</v>
      </c>
      <c r="F982" s="48">
        <f t="shared" si="31"/>
        <v>99644.101140479994</v>
      </c>
      <c r="G982" s="49">
        <v>0</v>
      </c>
      <c r="H982" s="49">
        <v>1730.61251584</v>
      </c>
      <c r="I982" s="47">
        <v>17306.125158399998</v>
      </c>
      <c r="J982" s="50"/>
      <c r="K982" s="50"/>
      <c r="L982" s="49">
        <v>39233.475859809951</v>
      </c>
      <c r="M982" s="48">
        <f t="shared" si="30"/>
        <v>157914.31467452995</v>
      </c>
    </row>
    <row r="983" spans="1:13" s="21" customFormat="1" ht="12" customHeight="1" x14ac:dyDescent="0.2">
      <c r="A983" s="45" t="s">
        <v>201</v>
      </c>
      <c r="B983" s="54" t="s">
        <v>198</v>
      </c>
      <c r="C983" s="46">
        <v>508</v>
      </c>
      <c r="D983" s="47">
        <v>1</v>
      </c>
      <c r="E983" s="47">
        <v>8931.1813427199995</v>
      </c>
      <c r="F983" s="48">
        <f t="shared" si="31"/>
        <v>107174.17611263999</v>
      </c>
      <c r="G983" s="49">
        <v>14600.826460446719</v>
      </c>
      <c r="H983" s="49">
        <v>1988.1299646577779</v>
      </c>
      <c r="I983" s="47">
        <v>19881.29964657778</v>
      </c>
      <c r="J983" s="50"/>
      <c r="K983" s="50"/>
      <c r="L983" s="49">
        <v>41551.593428846434</v>
      </c>
      <c r="M983" s="48">
        <f t="shared" si="30"/>
        <v>185196.02561316872</v>
      </c>
    </row>
    <row r="984" spans="1:13" s="21" customFormat="1" ht="12" customHeight="1" x14ac:dyDescent="0.2">
      <c r="A984" s="45" t="s">
        <v>32</v>
      </c>
      <c r="B984" s="54" t="s">
        <v>198</v>
      </c>
      <c r="C984" s="46">
        <v>508</v>
      </c>
      <c r="D984" s="47">
        <v>1</v>
      </c>
      <c r="E984" s="47">
        <v>9071.6110950399998</v>
      </c>
      <c r="F984" s="48">
        <f t="shared" si="31"/>
        <v>108859.33314048</v>
      </c>
      <c r="G984" s="49">
        <v>11829.629049618432</v>
      </c>
      <c r="H984" s="49">
        <v>1982.5086391182222</v>
      </c>
      <c r="I984" s="47">
        <v>19825.086391182223</v>
      </c>
      <c r="J984" s="50"/>
      <c r="K984" s="50"/>
      <c r="L984" s="49">
        <v>41562.884399498442</v>
      </c>
      <c r="M984" s="48">
        <f t="shared" si="30"/>
        <v>184059.44161989732</v>
      </c>
    </row>
    <row r="985" spans="1:13" s="21" customFormat="1" ht="12" customHeight="1" x14ac:dyDescent="0.2">
      <c r="A985" s="45" t="s">
        <v>32</v>
      </c>
      <c r="B985" s="54" t="s">
        <v>198</v>
      </c>
      <c r="C985" s="46">
        <v>508</v>
      </c>
      <c r="D985" s="47">
        <v>1</v>
      </c>
      <c r="E985" s="47">
        <v>9095.4062950400003</v>
      </c>
      <c r="F985" s="48">
        <f t="shared" si="31"/>
        <v>109144.87554048</v>
      </c>
      <c r="G985" s="49">
        <v>14818.588747223039</v>
      </c>
      <c r="H985" s="49">
        <v>2017.7816921600001</v>
      </c>
      <c r="I985" s="47">
        <v>20177.816921600002</v>
      </c>
      <c r="J985" s="50"/>
      <c r="K985" s="50"/>
      <c r="L985" s="49">
        <v>41870.796373837809</v>
      </c>
      <c r="M985" s="48">
        <f t="shared" si="30"/>
        <v>188029.85927530084</v>
      </c>
    </row>
    <row r="986" spans="1:13" s="21" customFormat="1" ht="12" customHeight="1" x14ac:dyDescent="0.2">
      <c r="A986" s="45" t="s">
        <v>32</v>
      </c>
      <c r="B986" s="54" t="s">
        <v>198</v>
      </c>
      <c r="C986" s="46">
        <v>508</v>
      </c>
      <c r="D986" s="47">
        <v>1</v>
      </c>
      <c r="E986" s="47">
        <v>10189.98549504</v>
      </c>
      <c r="F986" s="48">
        <f t="shared" si="31"/>
        <v>122279.82594048</v>
      </c>
      <c r="G986" s="49">
        <v>22778.001072992258</v>
      </c>
      <c r="H986" s="49">
        <v>2283.5806337991112</v>
      </c>
      <c r="I986" s="47">
        <v>22835.806337991115</v>
      </c>
      <c r="J986" s="50"/>
      <c r="K986" s="50"/>
      <c r="L986" s="49">
        <v>45010.929154503116</v>
      </c>
      <c r="M986" s="48">
        <f t="shared" si="30"/>
        <v>215188.1431397656</v>
      </c>
    </row>
    <row r="987" spans="1:13" s="21" customFormat="1" ht="12" customHeight="1" x14ac:dyDescent="0.2">
      <c r="A987" s="45" t="s">
        <v>32</v>
      </c>
      <c r="B987" s="54" t="s">
        <v>198</v>
      </c>
      <c r="C987" s="46">
        <v>508</v>
      </c>
      <c r="D987" s="47">
        <v>1</v>
      </c>
      <c r="E987" s="47">
        <v>11704.585451520001</v>
      </c>
      <c r="F987" s="48">
        <f t="shared" si="31"/>
        <v>140455.02541823999</v>
      </c>
      <c r="G987" s="49">
        <v>7311.3441234862084</v>
      </c>
      <c r="H987" s="49">
        <v>2374.011938872889</v>
      </c>
      <c r="I987" s="47">
        <v>23740.11938872889</v>
      </c>
      <c r="J987" s="50"/>
      <c r="K987" s="50"/>
      <c r="L987" s="49">
        <v>45794.093194459652</v>
      </c>
      <c r="M987" s="48">
        <f t="shared" si="30"/>
        <v>219674.59406378763</v>
      </c>
    </row>
    <row r="988" spans="1:13" s="21" customFormat="1" ht="12" customHeight="1" x14ac:dyDescent="0.2">
      <c r="A988" s="45" t="s">
        <v>107</v>
      </c>
      <c r="B988" s="54" t="s">
        <v>198</v>
      </c>
      <c r="C988" s="46">
        <v>508</v>
      </c>
      <c r="D988" s="47">
        <v>1</v>
      </c>
      <c r="E988" s="47">
        <v>9053.2662937599998</v>
      </c>
      <c r="F988" s="48">
        <f t="shared" si="31"/>
        <v>108639.19552512</v>
      </c>
      <c r="G988" s="49">
        <v>14266.25670552576</v>
      </c>
      <c r="H988" s="49">
        <v>1942.5730808177777</v>
      </c>
      <c r="I988" s="47">
        <v>19425.730808177777</v>
      </c>
      <c r="J988" s="50"/>
      <c r="K988" s="50"/>
      <c r="L988" s="49">
        <v>36725.069230283218</v>
      </c>
      <c r="M988" s="48">
        <f t="shared" si="30"/>
        <v>180998.8253499245</v>
      </c>
    </row>
    <row r="989" spans="1:13" s="21" customFormat="1" ht="12" customHeight="1" x14ac:dyDescent="0.2">
      <c r="A989" s="45" t="s">
        <v>28</v>
      </c>
      <c r="B989" s="54" t="s">
        <v>202</v>
      </c>
      <c r="C989" s="46">
        <v>508</v>
      </c>
      <c r="D989" s="47">
        <v>1</v>
      </c>
      <c r="E989" s="47">
        <v>9477.5840307199996</v>
      </c>
      <c r="F989" s="48">
        <f t="shared" si="31"/>
        <v>113731.00836864</v>
      </c>
      <c r="G989" s="49">
        <v>12260.285139787775</v>
      </c>
      <c r="H989" s="49">
        <v>2054.6816054613332</v>
      </c>
      <c r="I989" s="47">
        <v>20546.816054613333</v>
      </c>
      <c r="J989" s="50"/>
      <c r="K989" s="50"/>
      <c r="L989" s="49">
        <v>42342.445539130633</v>
      </c>
      <c r="M989" s="48">
        <f t="shared" si="30"/>
        <v>190935.23670763307</v>
      </c>
    </row>
    <row r="990" spans="1:13" s="21" customFormat="1" ht="12" customHeight="1" x14ac:dyDescent="0.2">
      <c r="A990" s="45" t="s">
        <v>29</v>
      </c>
      <c r="B990" s="54" t="s">
        <v>202</v>
      </c>
      <c r="C990" s="46">
        <v>508</v>
      </c>
      <c r="D990" s="47">
        <v>1</v>
      </c>
      <c r="E990" s="47">
        <v>7875.8979686399998</v>
      </c>
      <c r="F990" s="48">
        <f t="shared" si="31"/>
        <v>94510.775623680005</v>
      </c>
      <c r="G990" s="49">
        <v>13201.520706416642</v>
      </c>
      <c r="H990" s="49">
        <v>1797.5926887822225</v>
      </c>
      <c r="I990" s="47">
        <v>17975.926887822225</v>
      </c>
      <c r="J990" s="50"/>
      <c r="K990" s="50"/>
      <c r="L990" s="49">
        <v>39581.871523764203</v>
      </c>
      <c r="M990" s="48">
        <f t="shared" si="30"/>
        <v>167067.6874304653</v>
      </c>
    </row>
    <row r="991" spans="1:13" s="21" customFormat="1" ht="12" customHeight="1" x14ac:dyDescent="0.2">
      <c r="A991" s="45" t="s">
        <v>29</v>
      </c>
      <c r="B991" s="54" t="s">
        <v>202</v>
      </c>
      <c r="C991" s="46">
        <v>508</v>
      </c>
      <c r="D991" s="47">
        <v>1</v>
      </c>
      <c r="E991" s="47">
        <v>7880.8023756800003</v>
      </c>
      <c r="F991" s="48">
        <f t="shared" si="31"/>
        <v>94569.628508160007</v>
      </c>
      <c r="G991" s="49">
        <v>10566.419160121344</v>
      </c>
      <c r="H991" s="49">
        <v>1770.809311232</v>
      </c>
      <c r="I991" s="47">
        <v>17708.093112319999</v>
      </c>
      <c r="J991" s="50"/>
      <c r="K991" s="50"/>
      <c r="L991" s="49">
        <v>39369.178706887767</v>
      </c>
      <c r="M991" s="48">
        <f t="shared" si="30"/>
        <v>163984.12879872113</v>
      </c>
    </row>
    <row r="992" spans="1:13" s="21" customFormat="1" ht="12" customHeight="1" x14ac:dyDescent="0.2">
      <c r="A992" s="45" t="s">
        <v>29</v>
      </c>
      <c r="B992" s="54" t="s">
        <v>202</v>
      </c>
      <c r="C992" s="46">
        <v>508</v>
      </c>
      <c r="D992" s="47">
        <v>1</v>
      </c>
      <c r="E992" s="47">
        <v>9856.5965721600005</v>
      </c>
      <c r="F992" s="48">
        <f t="shared" si="31"/>
        <v>118279.15886592001</v>
      </c>
      <c r="G992" s="49">
        <v>6331.170821873664</v>
      </c>
      <c r="H992" s="49">
        <v>2055.7471874275552</v>
      </c>
      <c r="I992" s="47">
        <v>20557.47187427555</v>
      </c>
      <c r="J992" s="50"/>
      <c r="K992" s="50"/>
      <c r="L992" s="49">
        <v>42621.316497610758</v>
      </c>
      <c r="M992" s="48">
        <f t="shared" si="30"/>
        <v>189844.86524710752</v>
      </c>
    </row>
    <row r="993" spans="1:13" s="21" customFormat="1" ht="12" customHeight="1" x14ac:dyDescent="0.2">
      <c r="A993" s="45" t="s">
        <v>29</v>
      </c>
      <c r="B993" s="54" t="s">
        <v>202</v>
      </c>
      <c r="C993" s="46">
        <v>508</v>
      </c>
      <c r="D993" s="47">
        <v>1</v>
      </c>
      <c r="E993" s="47">
        <v>9859.0487756799994</v>
      </c>
      <c r="F993" s="48">
        <f t="shared" si="31"/>
        <v>118308.58530815999</v>
      </c>
      <c r="G993" s="49">
        <v>12664.942941241345</v>
      </c>
      <c r="H993" s="49">
        <v>2122.4975601208889</v>
      </c>
      <c r="I993" s="47">
        <v>21224.975601208887</v>
      </c>
      <c r="J993" s="50"/>
      <c r="K993" s="50"/>
      <c r="L993" s="49">
        <v>43200.178859173364</v>
      </c>
      <c r="M993" s="48">
        <f t="shared" si="30"/>
        <v>197521.18026990449</v>
      </c>
    </row>
    <row r="994" spans="1:13" s="21" customFormat="1" ht="12" customHeight="1" x14ac:dyDescent="0.2">
      <c r="A994" s="45" t="s">
        <v>29</v>
      </c>
      <c r="B994" s="54" t="s">
        <v>202</v>
      </c>
      <c r="C994" s="46">
        <v>508</v>
      </c>
      <c r="D994" s="47">
        <v>1</v>
      </c>
      <c r="E994" s="47">
        <v>9864.9326796799996</v>
      </c>
      <c r="F994" s="48">
        <f t="shared" si="31"/>
        <v>118379.19215615999</v>
      </c>
      <c r="G994" s="49">
        <v>0</v>
      </c>
      <c r="H994" s="49">
        <v>1685.0621132800002</v>
      </c>
      <c r="I994" s="47">
        <v>16850.621132799999</v>
      </c>
      <c r="J994" s="50"/>
      <c r="K994" s="50"/>
      <c r="L994" s="49">
        <v>17419.563519421998</v>
      </c>
      <c r="M994" s="48">
        <f t="shared" si="30"/>
        <v>154334.43892166199</v>
      </c>
    </row>
    <row r="995" spans="1:13" s="21" customFormat="1" ht="12" customHeight="1" x14ac:dyDescent="0.2">
      <c r="A995" s="45" t="s">
        <v>29</v>
      </c>
      <c r="B995" s="54" t="s">
        <v>202</v>
      </c>
      <c r="C995" s="46">
        <v>508</v>
      </c>
      <c r="D995" s="47">
        <v>1</v>
      </c>
      <c r="E995" s="47">
        <v>11308.904156160001</v>
      </c>
      <c r="F995" s="48">
        <f t="shared" si="31"/>
        <v>135706.84987392</v>
      </c>
      <c r="G995" s="49">
        <v>17753.686911068158</v>
      </c>
      <c r="H995" s="49">
        <v>2417.4410281955561</v>
      </c>
      <c r="I995" s="47">
        <v>24174.410281955559</v>
      </c>
      <c r="J995" s="50"/>
      <c r="K995" s="50"/>
      <c r="L995" s="49">
        <v>46170.20300530253</v>
      </c>
      <c r="M995" s="48">
        <f t="shared" si="30"/>
        <v>226222.59110044179</v>
      </c>
    </row>
    <row r="996" spans="1:13" s="21" customFormat="1" ht="12" customHeight="1" x14ac:dyDescent="0.2">
      <c r="A996" s="45" t="s">
        <v>57</v>
      </c>
      <c r="B996" s="54" t="s">
        <v>202</v>
      </c>
      <c r="C996" s="46">
        <v>508</v>
      </c>
      <c r="D996" s="47">
        <v>1</v>
      </c>
      <c r="E996" s="47">
        <v>5122.9414645759998</v>
      </c>
      <c r="F996" s="48">
        <f t="shared" si="31"/>
        <v>61475.297574911994</v>
      </c>
      <c r="G996" s="49">
        <v>0</v>
      </c>
      <c r="H996" s="49">
        <v>1165.8235774293332</v>
      </c>
      <c r="I996" s="47">
        <v>11658.235774293333</v>
      </c>
      <c r="J996" s="50"/>
      <c r="K996" s="50"/>
      <c r="L996" s="49">
        <v>31211.517567266379</v>
      </c>
      <c r="M996" s="48">
        <f t="shared" si="30"/>
        <v>105510.87449390104</v>
      </c>
    </row>
    <row r="997" spans="1:13" s="21" customFormat="1" ht="12" customHeight="1" x14ac:dyDescent="0.2">
      <c r="A997" s="45" t="s">
        <v>73</v>
      </c>
      <c r="B997" s="54" t="s">
        <v>202</v>
      </c>
      <c r="C997" s="46">
        <v>508</v>
      </c>
      <c r="D997" s="47">
        <v>1</v>
      </c>
      <c r="E997" s="47">
        <v>25522.45696</v>
      </c>
      <c r="F997" s="48">
        <f t="shared" si="31"/>
        <v>306269.48352000001</v>
      </c>
      <c r="G997" s="49">
        <v>0</v>
      </c>
      <c r="H997" s="49">
        <v>4294.6494933333342</v>
      </c>
      <c r="I997" s="47">
        <v>42946.494933333335</v>
      </c>
      <c r="J997" s="50"/>
      <c r="K997" s="50"/>
      <c r="L997" s="49">
        <v>29171.664171647997</v>
      </c>
      <c r="M997" s="48">
        <f t="shared" si="30"/>
        <v>382682.29211831465</v>
      </c>
    </row>
    <row r="998" spans="1:13" s="21" customFormat="1" ht="12" customHeight="1" x14ac:dyDescent="0.2">
      <c r="A998" s="45" t="s">
        <v>32</v>
      </c>
      <c r="B998" s="54" t="s">
        <v>202</v>
      </c>
      <c r="C998" s="46">
        <v>508</v>
      </c>
      <c r="D998" s="47">
        <v>1</v>
      </c>
      <c r="E998" s="47">
        <v>7458.7724390399999</v>
      </c>
      <c r="F998" s="48">
        <f t="shared" si="31"/>
        <v>89505.269268479999</v>
      </c>
      <c r="G998" s="49">
        <v>10118.729803333634</v>
      </c>
      <c r="H998" s="49">
        <v>1695.7817669404446</v>
      </c>
      <c r="I998" s="47">
        <v>16957.817669404445</v>
      </c>
      <c r="J998" s="50"/>
      <c r="K998" s="50"/>
      <c r="L998" s="49">
        <v>38671.572600064887</v>
      </c>
      <c r="M998" s="48">
        <f t="shared" si="30"/>
        <v>156949.17110822341</v>
      </c>
    </row>
    <row r="999" spans="1:13" s="21" customFormat="1" ht="12" customHeight="1" x14ac:dyDescent="0.2">
      <c r="A999" s="45" t="s">
        <v>32</v>
      </c>
      <c r="B999" s="54" t="s">
        <v>202</v>
      </c>
      <c r="C999" s="46">
        <v>508</v>
      </c>
      <c r="D999" s="47">
        <v>1</v>
      </c>
      <c r="E999" s="47">
        <v>10046.50709504</v>
      </c>
      <c r="F999" s="48">
        <f t="shared" si="31"/>
        <v>120558.08514048001</v>
      </c>
      <c r="G999" s="49">
        <v>12863.79872641843</v>
      </c>
      <c r="H999" s="49">
        <v>2155.8234835626668</v>
      </c>
      <c r="I999" s="47">
        <v>21558.234835626667</v>
      </c>
      <c r="J999" s="50"/>
      <c r="K999" s="50"/>
      <c r="L999" s="49">
        <v>43723.018274496666</v>
      </c>
      <c r="M999" s="48">
        <f t="shared" si="30"/>
        <v>200858.96046058444</v>
      </c>
    </row>
    <row r="1000" spans="1:13" s="21" customFormat="1" ht="12" customHeight="1" x14ac:dyDescent="0.2">
      <c r="A1000" s="45" t="s">
        <v>33</v>
      </c>
      <c r="B1000" s="54" t="s">
        <v>202</v>
      </c>
      <c r="C1000" s="46">
        <v>508</v>
      </c>
      <c r="D1000" s="47">
        <v>1</v>
      </c>
      <c r="E1000" s="47">
        <v>7738.2656665599998</v>
      </c>
      <c r="F1000" s="48">
        <f t="shared" si="31"/>
        <v>92859.187998719994</v>
      </c>
      <c r="G1000" s="49">
        <v>7811.4121643151357</v>
      </c>
      <c r="H1000" s="49">
        <v>1718.1964916480001</v>
      </c>
      <c r="I1000" s="47">
        <v>17181.964916479999</v>
      </c>
      <c r="J1000" s="50"/>
      <c r="K1000" s="50"/>
      <c r="L1000" s="49">
        <v>38915.821380078676</v>
      </c>
      <c r="M1000" s="48">
        <f t="shared" si="30"/>
        <v>158486.58295124181</v>
      </c>
    </row>
    <row r="1001" spans="1:13" s="21" customFormat="1" ht="12" customHeight="1" x14ac:dyDescent="0.2">
      <c r="A1001" s="45" t="s">
        <v>33</v>
      </c>
      <c r="B1001" s="54" t="s">
        <v>202</v>
      </c>
      <c r="C1001" s="46">
        <v>508</v>
      </c>
      <c r="D1001" s="47">
        <v>1</v>
      </c>
      <c r="E1001" s="47">
        <v>13091.740047359999</v>
      </c>
      <c r="F1001" s="48">
        <f t="shared" si="31"/>
        <v>157100.88056831999</v>
      </c>
      <c r="G1001" s="49">
        <v>12070.636381679615</v>
      </c>
      <c r="H1001" s="49">
        <v>2655.0545082879999</v>
      </c>
      <c r="I1001" s="47">
        <v>26550.545082880002</v>
      </c>
      <c r="J1001" s="50"/>
      <c r="K1001" s="50"/>
      <c r="L1001" s="49">
        <v>48228.011779216729</v>
      </c>
      <c r="M1001" s="48">
        <f t="shared" si="30"/>
        <v>246605.12832038436</v>
      </c>
    </row>
    <row r="1002" spans="1:13" s="21" customFormat="1" ht="12" customHeight="1" x14ac:dyDescent="0.2">
      <c r="A1002" s="45" t="s">
        <v>28</v>
      </c>
      <c r="B1002" s="54" t="s">
        <v>203</v>
      </c>
      <c r="C1002" s="46">
        <v>508</v>
      </c>
      <c r="D1002" s="47">
        <v>1</v>
      </c>
      <c r="E1002" s="47">
        <v>6483.9756799999996</v>
      </c>
      <c r="F1002" s="48">
        <f t="shared" si="31"/>
        <v>77807.708159999995</v>
      </c>
      <c r="G1002" s="49">
        <v>6813.4990510079988</v>
      </c>
      <c r="H1002" s="49">
        <v>1498.6957440000001</v>
      </c>
      <c r="I1002" s="47">
        <v>14986.95744</v>
      </c>
      <c r="J1002" s="50"/>
      <c r="K1002" s="50"/>
      <c r="L1002" s="49">
        <v>36166.990513867306</v>
      </c>
      <c r="M1002" s="48">
        <f t="shared" si="30"/>
        <v>137273.85090887529</v>
      </c>
    </row>
    <row r="1003" spans="1:13" s="21" customFormat="1" ht="12" customHeight="1" x14ac:dyDescent="0.2">
      <c r="A1003" s="45" t="s">
        <v>29</v>
      </c>
      <c r="B1003" s="54" t="s">
        <v>203</v>
      </c>
      <c r="C1003" s="46">
        <v>508</v>
      </c>
      <c r="D1003" s="47">
        <v>1</v>
      </c>
      <c r="E1003" s="47">
        <v>9888.7754700799996</v>
      </c>
      <c r="F1003" s="48">
        <f t="shared" si="31"/>
        <v>118665.30564096</v>
      </c>
      <c r="G1003" s="49">
        <v>6348.238509330431</v>
      </c>
      <c r="H1003" s="49">
        <v>2061.2891087359999</v>
      </c>
      <c r="I1003" s="47">
        <v>20612.89108736</v>
      </c>
      <c r="J1003" s="50"/>
      <c r="K1003" s="50"/>
      <c r="L1003" s="49">
        <v>42709.524491692064</v>
      </c>
      <c r="M1003" s="48">
        <f t="shared" si="30"/>
        <v>190397.24883807852</v>
      </c>
    </row>
    <row r="1004" spans="1:13" s="21" customFormat="1" ht="12" customHeight="1" x14ac:dyDescent="0.2">
      <c r="A1004" s="45" t="s">
        <v>29</v>
      </c>
      <c r="B1004" s="54" t="s">
        <v>203</v>
      </c>
      <c r="C1004" s="46">
        <v>508</v>
      </c>
      <c r="D1004" s="47">
        <v>1</v>
      </c>
      <c r="E1004" s="47">
        <v>11533.516134400001</v>
      </c>
      <c r="F1004" s="48">
        <f t="shared" si="31"/>
        <v>138402.19361280001</v>
      </c>
      <c r="G1004" s="49">
        <v>7220.6089576857612</v>
      </c>
      <c r="H1004" s="49">
        <v>2344.5500009244447</v>
      </c>
      <c r="I1004" s="47">
        <v>23445.500009244446</v>
      </c>
      <c r="J1004" s="50"/>
      <c r="K1004" s="50"/>
      <c r="L1004" s="49">
        <v>45538.943384005986</v>
      </c>
      <c r="M1004" s="48">
        <f t="shared" si="30"/>
        <v>216951.79596466065</v>
      </c>
    </row>
    <row r="1005" spans="1:13" s="21" customFormat="1" ht="12" customHeight="1" x14ac:dyDescent="0.2">
      <c r="A1005" s="45" t="s">
        <v>30</v>
      </c>
      <c r="B1005" s="54" t="s">
        <v>203</v>
      </c>
      <c r="C1005" s="46">
        <v>508</v>
      </c>
      <c r="D1005" s="47">
        <v>1</v>
      </c>
      <c r="E1005" s="47">
        <v>6643.9754700800004</v>
      </c>
      <c r="F1005" s="48">
        <f t="shared" si="31"/>
        <v>79727.705640960005</v>
      </c>
      <c r="G1005" s="49">
        <v>6940.794883995648</v>
      </c>
      <c r="H1005" s="49">
        <v>1526.695707264</v>
      </c>
      <c r="I1005" s="47">
        <v>15266.95707264</v>
      </c>
      <c r="J1005" s="50"/>
      <c r="K1005" s="50"/>
      <c r="L1005" s="49">
        <v>36475.947121849036</v>
      </c>
      <c r="M1005" s="48">
        <f t="shared" si="30"/>
        <v>139938.1004267087</v>
      </c>
    </row>
    <row r="1006" spans="1:13" s="21" customFormat="1" ht="12" customHeight="1" x14ac:dyDescent="0.2">
      <c r="A1006" s="45" t="s">
        <v>30</v>
      </c>
      <c r="B1006" s="54" t="s">
        <v>203</v>
      </c>
      <c r="C1006" s="46">
        <v>508</v>
      </c>
      <c r="D1006" s="47">
        <v>1</v>
      </c>
      <c r="E1006" s="47">
        <v>8563.9296870399994</v>
      </c>
      <c r="F1006" s="48">
        <f t="shared" si="31"/>
        <v>102767.15624447999</v>
      </c>
      <c r="G1006" s="49">
        <v>5645.5403060060162</v>
      </c>
      <c r="H1006" s="49">
        <v>1833.1212238791111</v>
      </c>
      <c r="I1006" s="47">
        <v>18331.212238791111</v>
      </c>
      <c r="J1006" s="50"/>
      <c r="K1006" s="50"/>
      <c r="L1006" s="49">
        <v>40205.10324194139</v>
      </c>
      <c r="M1006" s="48">
        <f t="shared" si="30"/>
        <v>168782.13325509761</v>
      </c>
    </row>
    <row r="1007" spans="1:13" s="21" customFormat="1" ht="12" customHeight="1" x14ac:dyDescent="0.2">
      <c r="A1007" s="45" t="s">
        <v>204</v>
      </c>
      <c r="B1007" s="54" t="s">
        <v>203</v>
      </c>
      <c r="C1007" s="46">
        <v>508</v>
      </c>
      <c r="D1007" s="47">
        <v>1</v>
      </c>
      <c r="E1007" s="47">
        <v>5596.3671296000002</v>
      </c>
      <c r="F1007" s="48">
        <f t="shared" si="31"/>
        <v>67156.405555200006</v>
      </c>
      <c r="G1007" s="49">
        <v>6107.3176883097603</v>
      </c>
      <c r="H1007" s="49">
        <v>1343.3642476800001</v>
      </c>
      <c r="I1007" s="47">
        <v>13433.6424768</v>
      </c>
      <c r="J1007" s="50"/>
      <c r="K1007" s="50"/>
      <c r="L1007" s="49">
        <v>34943.655136326866</v>
      </c>
      <c r="M1007" s="48">
        <f t="shared" si="30"/>
        <v>122984.38510431664</v>
      </c>
    </row>
    <row r="1008" spans="1:13" s="21" customFormat="1" ht="12" customHeight="1" x14ac:dyDescent="0.2">
      <c r="A1008" s="45" t="s">
        <v>205</v>
      </c>
      <c r="B1008" s="54" t="s">
        <v>203</v>
      </c>
      <c r="C1008" s="46">
        <v>508</v>
      </c>
      <c r="D1008" s="47">
        <v>1</v>
      </c>
      <c r="E1008" s="47">
        <v>7293.9928422399998</v>
      </c>
      <c r="F1008" s="48">
        <f t="shared" si="31"/>
        <v>87527.914106879995</v>
      </c>
      <c r="G1008" s="49">
        <v>7457.9487052861441</v>
      </c>
      <c r="H1008" s="49">
        <v>1640.4487473920003</v>
      </c>
      <c r="I1008" s="47">
        <v>16404.487473920002</v>
      </c>
      <c r="J1008" s="50"/>
      <c r="K1008" s="50"/>
      <c r="L1008" s="49">
        <v>38178.999137782615</v>
      </c>
      <c r="M1008" s="48">
        <f t="shared" si="30"/>
        <v>151209.79817126074</v>
      </c>
    </row>
    <row r="1009" spans="1:13" s="21" customFormat="1" ht="12" customHeight="1" x14ac:dyDescent="0.2">
      <c r="A1009" s="45" t="s">
        <v>205</v>
      </c>
      <c r="B1009" s="54" t="s">
        <v>203</v>
      </c>
      <c r="C1009" s="46">
        <v>508</v>
      </c>
      <c r="D1009" s="47">
        <v>1</v>
      </c>
      <c r="E1009" s="47">
        <v>7401.3996159999997</v>
      </c>
      <c r="F1009" s="48">
        <f t="shared" si="31"/>
        <v>88816.795392</v>
      </c>
      <c r="G1009" s="49">
        <v>5028.934356326401</v>
      </c>
      <c r="H1009" s="49">
        <v>1632.9077116444444</v>
      </c>
      <c r="I1009" s="47">
        <v>16329.077116444443</v>
      </c>
      <c r="J1009" s="50"/>
      <c r="K1009" s="50"/>
      <c r="L1009" s="49">
        <v>38156.183851119473</v>
      </c>
      <c r="M1009" s="48">
        <f t="shared" si="30"/>
        <v>149963.89842753476</v>
      </c>
    </row>
    <row r="1010" spans="1:13" s="21" customFormat="1" ht="12" customHeight="1" x14ac:dyDescent="0.2">
      <c r="A1010" s="45" t="s">
        <v>32</v>
      </c>
      <c r="B1010" s="54" t="s">
        <v>203</v>
      </c>
      <c r="C1010" s="46">
        <v>508</v>
      </c>
      <c r="D1010" s="47">
        <v>1</v>
      </c>
      <c r="E1010" s="47">
        <v>8384.36245504</v>
      </c>
      <c r="F1010" s="48">
        <f t="shared" si="31"/>
        <v>100612.34946048001</v>
      </c>
      <c r="G1010" s="49">
        <v>13875.744615383042</v>
      </c>
      <c r="H1010" s="49">
        <v>1889.3987766044443</v>
      </c>
      <c r="I1010" s="47">
        <v>18893.987766044444</v>
      </c>
      <c r="J1010" s="50"/>
      <c r="K1010" s="50"/>
      <c r="L1010" s="49">
        <v>40573.624287915998</v>
      </c>
      <c r="M1010" s="48">
        <f t="shared" si="30"/>
        <v>175845.10490642794</v>
      </c>
    </row>
    <row r="1011" spans="1:13" s="21" customFormat="1" ht="12" customHeight="1" x14ac:dyDescent="0.2">
      <c r="A1011" s="45" t="s">
        <v>28</v>
      </c>
      <c r="B1011" s="54" t="s">
        <v>206</v>
      </c>
      <c r="C1011" s="46">
        <v>508</v>
      </c>
      <c r="D1011" s="47">
        <v>1</v>
      </c>
      <c r="E1011" s="47">
        <v>6459.3740390399998</v>
      </c>
      <c r="F1011" s="48">
        <f t="shared" si="31"/>
        <v>77512.488468480005</v>
      </c>
      <c r="G1011" s="49">
        <v>9058.5679806136322</v>
      </c>
      <c r="H1011" s="49">
        <v>1518.1109402737777</v>
      </c>
      <c r="I1011" s="47">
        <v>15181.109402737779</v>
      </c>
      <c r="J1011" s="50"/>
      <c r="K1011" s="50"/>
      <c r="L1011" s="49">
        <v>36296.785381118745</v>
      </c>
      <c r="M1011" s="48">
        <f t="shared" si="30"/>
        <v>139567.06217322394</v>
      </c>
    </row>
    <row r="1012" spans="1:13" s="21" customFormat="1" ht="12" customHeight="1" x14ac:dyDescent="0.2">
      <c r="A1012" s="45" t="s">
        <v>28</v>
      </c>
      <c r="B1012" s="54" t="s">
        <v>206</v>
      </c>
      <c r="C1012" s="46">
        <v>508</v>
      </c>
      <c r="D1012" s="47">
        <v>1</v>
      </c>
      <c r="E1012" s="47">
        <v>7437.8698700799996</v>
      </c>
      <c r="F1012" s="48">
        <f t="shared" si="31"/>
        <v>89254.438440959988</v>
      </c>
      <c r="G1012" s="49">
        <v>5048.2781790904319</v>
      </c>
      <c r="H1012" s="49">
        <v>1639.1886998471111</v>
      </c>
      <c r="I1012" s="47">
        <v>16391.886998471109</v>
      </c>
      <c r="J1012" s="50"/>
      <c r="K1012" s="50"/>
      <c r="L1012" s="49">
        <v>38214.85071228267</v>
      </c>
      <c r="M1012" s="48">
        <f t="shared" si="30"/>
        <v>150548.64303065132</v>
      </c>
    </row>
    <row r="1013" spans="1:13" s="21" customFormat="1" ht="12" customHeight="1" x14ac:dyDescent="0.2">
      <c r="A1013" s="45" t="s">
        <v>28</v>
      </c>
      <c r="B1013" s="54" t="s">
        <v>206</v>
      </c>
      <c r="C1013" s="46">
        <v>508</v>
      </c>
      <c r="D1013" s="47">
        <v>1</v>
      </c>
      <c r="E1013" s="47">
        <v>7444.2513100799997</v>
      </c>
      <c r="F1013" s="48">
        <f t="shared" si="31"/>
        <v>89331.01572096</v>
      </c>
      <c r="G1013" s="49">
        <v>10103.325789732864</v>
      </c>
      <c r="H1013" s="49">
        <v>1693.2002329031111</v>
      </c>
      <c r="I1013" s="47">
        <v>16932.002329031111</v>
      </c>
      <c r="J1013" s="50"/>
      <c r="K1013" s="50"/>
      <c r="L1013" s="49">
        <v>38647.569496585755</v>
      </c>
      <c r="M1013" s="48">
        <f t="shared" si="30"/>
        <v>156707.11356921284</v>
      </c>
    </row>
    <row r="1014" spans="1:13" s="21" customFormat="1" ht="12" customHeight="1" x14ac:dyDescent="0.2">
      <c r="A1014" s="45" t="s">
        <v>28</v>
      </c>
      <c r="B1014" s="54" t="s">
        <v>206</v>
      </c>
      <c r="C1014" s="46">
        <v>508</v>
      </c>
      <c r="D1014" s="47">
        <v>1</v>
      </c>
      <c r="E1014" s="47">
        <v>10062.88884224</v>
      </c>
      <c r="F1014" s="48">
        <f t="shared" si="31"/>
        <v>120754.66610688</v>
      </c>
      <c r="G1014" s="49">
        <v>16101.470604810236</v>
      </c>
      <c r="H1014" s="49">
        <v>2192.4660409599996</v>
      </c>
      <c r="I1014" s="47">
        <v>21924.660409599997</v>
      </c>
      <c r="J1014" s="50"/>
      <c r="K1014" s="50"/>
      <c r="L1014" s="49">
        <v>44059.6629649858</v>
      </c>
      <c r="M1014" s="48">
        <f t="shared" si="30"/>
        <v>205032.92612723602</v>
      </c>
    </row>
    <row r="1015" spans="1:13" s="21" customFormat="1" ht="12" customHeight="1" x14ac:dyDescent="0.2">
      <c r="A1015" s="45" t="s">
        <v>29</v>
      </c>
      <c r="B1015" s="54" t="s">
        <v>206</v>
      </c>
      <c r="C1015" s="46">
        <v>508</v>
      </c>
      <c r="D1015" s="47">
        <v>1</v>
      </c>
      <c r="E1015" s="47">
        <v>8135.47764224</v>
      </c>
      <c r="F1015" s="48">
        <f t="shared" si="31"/>
        <v>97625.731706880004</v>
      </c>
      <c r="G1015" s="49">
        <v>16254.868024332287</v>
      </c>
      <c r="H1015" s="49">
        <v>1872.8375677439999</v>
      </c>
      <c r="I1015" s="47">
        <v>18728.375677439999</v>
      </c>
      <c r="J1015" s="50"/>
      <c r="K1015" s="50"/>
      <c r="L1015" s="49">
        <v>40268.679441329936</v>
      </c>
      <c r="M1015" s="48">
        <f t="shared" si="30"/>
        <v>174750.49241772623</v>
      </c>
    </row>
    <row r="1016" spans="1:13" s="21" customFormat="1" ht="12" customHeight="1" x14ac:dyDescent="0.2">
      <c r="A1016" s="45" t="s">
        <v>30</v>
      </c>
      <c r="B1016" s="54" t="s">
        <v>206</v>
      </c>
      <c r="C1016" s="46">
        <v>508</v>
      </c>
      <c r="D1016" s="47">
        <v>1</v>
      </c>
      <c r="E1016" s="47">
        <v>7375.1370700799998</v>
      </c>
      <c r="F1016" s="48">
        <f t="shared" si="31"/>
        <v>88501.644840959998</v>
      </c>
      <c r="G1016" s="49">
        <v>5015.0047019704316</v>
      </c>
      <c r="H1016" s="49">
        <v>1628.3847176248889</v>
      </c>
      <c r="I1016" s="47">
        <v>16283.84717624889</v>
      </c>
      <c r="J1016" s="50"/>
      <c r="K1016" s="50"/>
      <c r="L1016" s="49">
        <v>38113.937336140429</v>
      </c>
      <c r="M1016" s="48">
        <f t="shared" si="30"/>
        <v>149542.81877294462</v>
      </c>
    </row>
    <row r="1017" spans="1:13" s="21" customFormat="1" ht="12" customHeight="1" x14ac:dyDescent="0.2">
      <c r="A1017" s="45" t="s">
        <v>43</v>
      </c>
      <c r="B1017" s="54" t="s">
        <v>206</v>
      </c>
      <c r="C1017" s="46">
        <v>508</v>
      </c>
      <c r="D1017" s="47">
        <v>1</v>
      </c>
      <c r="E1017" s="47">
        <v>28415.26391808</v>
      </c>
      <c r="F1017" s="48">
        <f t="shared" si="31"/>
        <v>340983.16701695998</v>
      </c>
      <c r="G1017" s="49">
        <v>22802.456037224445</v>
      </c>
      <c r="H1017" s="49">
        <v>5015.6231856640006</v>
      </c>
      <c r="I1017" s="47">
        <v>50156.231856640006</v>
      </c>
      <c r="J1017" s="50"/>
      <c r="K1017" s="50"/>
      <c r="L1017" s="49">
        <v>33744.447246913078</v>
      </c>
      <c r="M1017" s="48">
        <f t="shared" si="30"/>
        <v>452701.92534340156</v>
      </c>
    </row>
    <row r="1018" spans="1:13" s="21" customFormat="1" ht="12" customHeight="1" x14ac:dyDescent="0.2">
      <c r="A1018" s="45" t="s">
        <v>207</v>
      </c>
      <c r="B1018" s="54" t="s">
        <v>206</v>
      </c>
      <c r="C1018" s="46">
        <v>508</v>
      </c>
      <c r="D1018" s="47">
        <v>1</v>
      </c>
      <c r="E1018" s="47">
        <v>7729.79371008</v>
      </c>
      <c r="F1018" s="48">
        <f t="shared" si="31"/>
        <v>92757.524520959996</v>
      </c>
      <c r="G1018" s="49">
        <v>10406.229167652866</v>
      </c>
      <c r="H1018" s="49">
        <v>1743.9633262364446</v>
      </c>
      <c r="I1018" s="47">
        <v>17439.633262364448</v>
      </c>
      <c r="J1018" s="50"/>
      <c r="K1018" s="50"/>
      <c r="L1018" s="49">
        <v>39119.564738399094</v>
      </c>
      <c r="M1018" s="48">
        <f t="shared" si="30"/>
        <v>161466.91501561285</v>
      </c>
    </row>
    <row r="1019" spans="1:13" s="21" customFormat="1" ht="12" customHeight="1" x14ac:dyDescent="0.2">
      <c r="A1019" s="45" t="s">
        <v>107</v>
      </c>
      <c r="B1019" s="54" t="s">
        <v>206</v>
      </c>
      <c r="C1019" s="46">
        <v>508</v>
      </c>
      <c r="D1019" s="47">
        <v>1</v>
      </c>
      <c r="E1019" s="47">
        <v>9818.3380439039993</v>
      </c>
      <c r="F1019" s="48">
        <f t="shared" si="31"/>
        <v>117820.056526848</v>
      </c>
      <c r="G1019" s="49">
        <v>9168.4451077300255</v>
      </c>
      <c r="H1019" s="49">
        <v>2016.6891576832004</v>
      </c>
      <c r="I1019" s="47">
        <v>20166.891576832004</v>
      </c>
      <c r="J1019" s="50"/>
      <c r="K1019" s="50"/>
      <c r="L1019" s="49">
        <v>37743.567649600111</v>
      </c>
      <c r="M1019" s="48">
        <f t="shared" si="30"/>
        <v>186915.65001869336</v>
      </c>
    </row>
    <row r="1020" spans="1:13" s="21" customFormat="1" ht="12" customHeight="1" x14ac:dyDescent="0.2">
      <c r="A1020" s="45" t="s">
        <v>33</v>
      </c>
      <c r="B1020" s="54" t="s">
        <v>206</v>
      </c>
      <c r="C1020" s="46">
        <v>508</v>
      </c>
      <c r="D1020" s="47">
        <v>1</v>
      </c>
      <c r="E1020" s="47">
        <v>6135.7004800000004</v>
      </c>
      <c r="F1020" s="48">
        <f t="shared" si="31"/>
        <v>73628.405760000009</v>
      </c>
      <c r="G1020" s="49">
        <v>8715.2150691839997</v>
      </c>
      <c r="H1020" s="49">
        <v>1460.5689742222221</v>
      </c>
      <c r="I1020" s="47">
        <v>14605.689742222223</v>
      </c>
      <c r="J1020" s="50"/>
      <c r="K1020" s="50"/>
      <c r="L1020" s="49">
        <v>35759.700077160676</v>
      </c>
      <c r="M1020" s="48">
        <f t="shared" si="30"/>
        <v>134169.57962278914</v>
      </c>
    </row>
    <row r="1021" spans="1:13" s="21" customFormat="1" ht="12" customHeight="1" x14ac:dyDescent="0.2">
      <c r="A1021" s="45" t="s">
        <v>28</v>
      </c>
      <c r="B1021" s="54" t="s">
        <v>208</v>
      </c>
      <c r="C1021" s="46">
        <v>508</v>
      </c>
      <c r="D1021" s="47">
        <v>1</v>
      </c>
      <c r="E1021" s="47">
        <v>9539.39444224</v>
      </c>
      <c r="F1021" s="48">
        <f t="shared" si="31"/>
        <v>114472.73330687999</v>
      </c>
      <c r="G1021" s="49">
        <v>0</v>
      </c>
      <c r="H1021" s="49">
        <v>1936.5657403733335</v>
      </c>
      <c r="I1021" s="47">
        <v>19365.657403733334</v>
      </c>
      <c r="J1021" s="50"/>
      <c r="K1021" s="50"/>
      <c r="L1021" s="49">
        <v>41370.585819665866</v>
      </c>
      <c r="M1021" s="48">
        <f t="shared" si="30"/>
        <v>177145.54227065254</v>
      </c>
    </row>
    <row r="1022" spans="1:13" s="21" customFormat="1" ht="12" customHeight="1" x14ac:dyDescent="0.2">
      <c r="A1022" s="45" t="s">
        <v>29</v>
      </c>
      <c r="B1022" s="54" t="s">
        <v>208</v>
      </c>
      <c r="C1022" s="46">
        <v>508</v>
      </c>
      <c r="D1022" s="47">
        <v>1</v>
      </c>
      <c r="E1022" s="47">
        <v>9459.5126579200005</v>
      </c>
      <c r="F1022" s="48">
        <f t="shared" si="31"/>
        <v>113514.15189504001</v>
      </c>
      <c r="G1022" s="49">
        <v>12241.115027521537</v>
      </c>
      <c r="H1022" s="49">
        <v>2051.4689169635558</v>
      </c>
      <c r="I1022" s="47">
        <v>20514.689169635556</v>
      </c>
      <c r="J1022" s="50"/>
      <c r="K1022" s="50"/>
      <c r="L1022" s="49">
        <v>42307.744358986478</v>
      </c>
      <c r="M1022" s="48">
        <f t="shared" si="30"/>
        <v>190629.16936814712</v>
      </c>
    </row>
    <row r="1023" spans="1:13" s="21" customFormat="1" ht="12" customHeight="1" x14ac:dyDescent="0.2">
      <c r="A1023" s="45" t="s">
        <v>68</v>
      </c>
      <c r="B1023" s="54" t="s">
        <v>208</v>
      </c>
      <c r="C1023" s="46">
        <v>508</v>
      </c>
      <c r="D1023" s="47">
        <v>1</v>
      </c>
      <c r="E1023" s="47">
        <v>13398.71024128</v>
      </c>
      <c r="F1023" s="48">
        <f t="shared" si="31"/>
        <v>160784.52289535999</v>
      </c>
      <c r="G1023" s="49">
        <v>0</v>
      </c>
      <c r="H1023" s="49">
        <v>2274.0250402133333</v>
      </c>
      <c r="I1023" s="47">
        <v>22740.250402133337</v>
      </c>
      <c r="J1023" s="50"/>
      <c r="K1023" s="50"/>
      <c r="L1023" s="49">
        <v>22913.454656260335</v>
      </c>
      <c r="M1023" s="48">
        <f t="shared" si="30"/>
        <v>208712.25299396698</v>
      </c>
    </row>
    <row r="1024" spans="1:13" s="21" customFormat="1" ht="12" customHeight="1" x14ac:dyDescent="0.2">
      <c r="A1024" s="45" t="s">
        <v>205</v>
      </c>
      <c r="B1024" s="54" t="s">
        <v>208</v>
      </c>
      <c r="C1024" s="46">
        <v>508</v>
      </c>
      <c r="D1024" s="47">
        <v>1</v>
      </c>
      <c r="E1024" s="47">
        <v>6645.0328422399998</v>
      </c>
      <c r="F1024" s="48">
        <f t="shared" si="31"/>
        <v>79740.394106880005</v>
      </c>
      <c r="G1024" s="49">
        <v>0</v>
      </c>
      <c r="H1024" s="49">
        <v>1148.4121403733334</v>
      </c>
      <c r="I1024" s="47">
        <v>11484.121403733334</v>
      </c>
      <c r="J1024" s="50"/>
      <c r="K1024" s="50"/>
      <c r="L1024" s="49">
        <v>11634.38257647494</v>
      </c>
      <c r="M1024" s="48">
        <f t="shared" si="30"/>
        <v>104007.31022746161</v>
      </c>
    </row>
    <row r="1025" spans="1:13" s="21" customFormat="1" ht="12" customHeight="1" x14ac:dyDescent="0.2">
      <c r="A1025" s="45" t="s">
        <v>205</v>
      </c>
      <c r="B1025" s="54" t="s">
        <v>208</v>
      </c>
      <c r="C1025" s="46">
        <v>508</v>
      </c>
      <c r="D1025" s="47">
        <v>1</v>
      </c>
      <c r="E1025" s="47">
        <v>8520.5272422399994</v>
      </c>
      <c r="F1025" s="48">
        <f t="shared" si="31"/>
        <v>102246.32690687999</v>
      </c>
      <c r="G1025" s="49">
        <v>16867.558947852285</v>
      </c>
      <c r="H1025" s="49">
        <v>1943.4299944106667</v>
      </c>
      <c r="I1025" s="47">
        <v>19434.299944106668</v>
      </c>
      <c r="J1025" s="50"/>
      <c r="K1025" s="50"/>
      <c r="L1025" s="49">
        <v>41098.939621909412</v>
      </c>
      <c r="M1025" s="48">
        <f t="shared" si="30"/>
        <v>181590.555415159</v>
      </c>
    </row>
    <row r="1026" spans="1:13" s="21" customFormat="1" ht="12" customHeight="1" x14ac:dyDescent="0.2">
      <c r="A1026" s="45" t="s">
        <v>205</v>
      </c>
      <c r="B1026" s="54" t="s">
        <v>208</v>
      </c>
      <c r="C1026" s="46">
        <v>508</v>
      </c>
      <c r="D1026" s="47">
        <v>1</v>
      </c>
      <c r="E1026" s="47">
        <v>8732.5208422399992</v>
      </c>
      <c r="F1026" s="48">
        <f t="shared" si="31"/>
        <v>104790.25010687999</v>
      </c>
      <c r="G1026" s="49">
        <v>14337.402636810239</v>
      </c>
      <c r="H1026" s="49">
        <v>1952.2607076266663</v>
      </c>
      <c r="I1026" s="47">
        <v>19522.607076266664</v>
      </c>
      <c r="J1026" s="50"/>
      <c r="K1026" s="50"/>
      <c r="L1026" s="49">
        <v>41170.495244327176</v>
      </c>
      <c r="M1026" s="48">
        <f t="shared" si="30"/>
        <v>181773.01577191072</v>
      </c>
    </row>
    <row r="1027" spans="1:13" s="21" customFormat="1" ht="12" customHeight="1" x14ac:dyDescent="0.2">
      <c r="A1027" s="45" t="s">
        <v>209</v>
      </c>
      <c r="B1027" s="54" t="s">
        <v>208</v>
      </c>
      <c r="C1027" s="46">
        <v>508</v>
      </c>
      <c r="D1027" s="47">
        <v>5</v>
      </c>
      <c r="E1027" s="47">
        <v>8520.5272422399994</v>
      </c>
      <c r="F1027" s="48">
        <f t="shared" si="31"/>
        <v>511231.63453439996</v>
      </c>
      <c r="G1027" s="49">
        <v>59036.456317482996</v>
      </c>
      <c r="H1027" s="49">
        <v>9452.1367909973324</v>
      </c>
      <c r="I1027" s="47">
        <v>94521.367909973313</v>
      </c>
      <c r="J1027" s="50"/>
      <c r="K1027" s="50"/>
      <c r="L1027" s="49">
        <v>203347.28570292308</v>
      </c>
      <c r="M1027" s="48">
        <f t="shared" si="30"/>
        <v>877588.88125577662</v>
      </c>
    </row>
    <row r="1028" spans="1:13" s="21" customFormat="1" ht="12" customHeight="1" x14ac:dyDescent="0.2">
      <c r="A1028" s="45" t="s">
        <v>209</v>
      </c>
      <c r="B1028" s="54" t="s">
        <v>208</v>
      </c>
      <c r="C1028" s="46">
        <v>508</v>
      </c>
      <c r="D1028" s="47">
        <v>2</v>
      </c>
      <c r="E1028" s="47">
        <v>8706.5624422399997</v>
      </c>
      <c r="F1028" s="48">
        <f t="shared" si="31"/>
        <v>208957.49861375999</v>
      </c>
      <c r="G1028" s="49">
        <v>34327.15631618457</v>
      </c>
      <c r="H1028" s="49">
        <v>3955.0728954879996</v>
      </c>
      <c r="I1028" s="47">
        <v>39550.728954879996</v>
      </c>
      <c r="J1028" s="50"/>
      <c r="K1028" s="50"/>
      <c r="L1028" s="49">
        <v>82750.61115505507</v>
      </c>
      <c r="M1028" s="48">
        <f t="shared" si="30"/>
        <v>369541.06793536758</v>
      </c>
    </row>
    <row r="1029" spans="1:13" s="21" customFormat="1" ht="12" customHeight="1" x14ac:dyDescent="0.2">
      <c r="A1029" s="45" t="s">
        <v>209</v>
      </c>
      <c r="B1029" s="54" t="s">
        <v>208</v>
      </c>
      <c r="C1029" s="46">
        <v>508</v>
      </c>
      <c r="D1029" s="47">
        <v>7</v>
      </c>
      <c r="E1029" s="47">
        <v>8732.5208422399992</v>
      </c>
      <c r="F1029" s="48">
        <f t="shared" si="31"/>
        <v>733531.75074815983</v>
      </c>
      <c r="G1029" s="49">
        <v>100361.81845767167</v>
      </c>
      <c r="H1029" s="49">
        <v>13665.824953386666</v>
      </c>
      <c r="I1029" s="47">
        <v>136658.24953386665</v>
      </c>
      <c r="J1029" s="50"/>
      <c r="K1029" s="50"/>
      <c r="L1029" s="49">
        <v>288193.46671029023</v>
      </c>
      <c r="M1029" s="48">
        <f t="shared" si="30"/>
        <v>1272411.110403375</v>
      </c>
    </row>
    <row r="1030" spans="1:13" s="21" customFormat="1" ht="12" customHeight="1" x14ac:dyDescent="0.2">
      <c r="A1030" s="45" t="s">
        <v>209</v>
      </c>
      <c r="B1030" s="54" t="s">
        <v>208</v>
      </c>
      <c r="C1030" s="46">
        <v>508</v>
      </c>
      <c r="D1030" s="47">
        <v>1</v>
      </c>
      <c r="E1030" s="47">
        <v>8735.6817100799999</v>
      </c>
      <c r="F1030" s="48">
        <f t="shared" si="31"/>
        <v>104828.18052096</v>
      </c>
      <c r="G1030" s="49">
        <v>11473.275158052864</v>
      </c>
      <c r="H1030" s="49">
        <v>1922.7878595697778</v>
      </c>
      <c r="I1030" s="47">
        <v>19227.878595697777</v>
      </c>
      <c r="J1030" s="50"/>
      <c r="K1030" s="50"/>
      <c r="L1030" s="49">
        <v>40931.675577608294</v>
      </c>
      <c r="M1030" s="48">
        <f t="shared" si="30"/>
        <v>178383.79771188871</v>
      </c>
    </row>
    <row r="1031" spans="1:13" s="21" customFormat="1" ht="12" customHeight="1" x14ac:dyDescent="0.2">
      <c r="A1031" s="45" t="s">
        <v>209</v>
      </c>
      <c r="B1031" s="54" t="s">
        <v>208</v>
      </c>
      <c r="C1031" s="46">
        <v>508</v>
      </c>
      <c r="D1031" s="47">
        <v>1</v>
      </c>
      <c r="E1031" s="47">
        <v>8737.8449100800008</v>
      </c>
      <c r="F1031" s="48">
        <f t="shared" si="31"/>
        <v>104854.13892096002</v>
      </c>
      <c r="G1031" s="49">
        <v>11475.569880612864</v>
      </c>
      <c r="H1031" s="49">
        <v>1923.1724284586667</v>
      </c>
      <c r="I1031" s="47">
        <v>19231.724284586668</v>
      </c>
      <c r="J1031" s="50"/>
      <c r="K1031" s="50"/>
      <c r="L1031" s="49">
        <v>40934.791754697704</v>
      </c>
      <c r="M1031" s="48">
        <f t="shared" si="30"/>
        <v>178419.39726931593</v>
      </c>
    </row>
    <row r="1032" spans="1:13" s="21" customFormat="1" ht="12" customHeight="1" x14ac:dyDescent="0.2">
      <c r="A1032" s="45" t="s">
        <v>209</v>
      </c>
      <c r="B1032" s="54" t="s">
        <v>208</v>
      </c>
      <c r="C1032" s="46">
        <v>508</v>
      </c>
      <c r="D1032" s="47">
        <v>1</v>
      </c>
      <c r="E1032" s="47">
        <v>8895.3431756800001</v>
      </c>
      <c r="F1032" s="48">
        <f t="shared" si="31"/>
        <v>106744.11810816001</v>
      </c>
      <c r="G1032" s="49">
        <v>17463.966061142015</v>
      </c>
      <c r="H1032" s="49">
        <v>2012.1462488746668</v>
      </c>
      <c r="I1032" s="47">
        <v>20121.462488746667</v>
      </c>
      <c r="J1032" s="50"/>
      <c r="K1032" s="50"/>
      <c r="L1032" s="49">
        <v>41739.460474766056</v>
      </c>
      <c r="M1032" s="48">
        <f t="shared" si="30"/>
        <v>188081.15338168942</v>
      </c>
    </row>
    <row r="1033" spans="1:13" s="21" customFormat="1" ht="12" customHeight="1" x14ac:dyDescent="0.2">
      <c r="A1033" s="45" t="s">
        <v>209</v>
      </c>
      <c r="B1033" s="54" t="s">
        <v>208</v>
      </c>
      <c r="C1033" s="46">
        <v>508</v>
      </c>
      <c r="D1033" s="47">
        <v>1</v>
      </c>
      <c r="E1033" s="47">
        <v>9081.3783756800003</v>
      </c>
      <c r="F1033" s="48">
        <f t="shared" si="31"/>
        <v>108976.54050816</v>
      </c>
      <c r="G1033" s="49">
        <v>11839.990180921344</v>
      </c>
      <c r="H1033" s="49">
        <v>1984.2450445653333</v>
      </c>
      <c r="I1033" s="47">
        <v>19842.450445653332</v>
      </c>
      <c r="J1033" s="50"/>
      <c r="K1033" s="50"/>
      <c r="L1033" s="49">
        <v>41581.639818290285</v>
      </c>
      <c r="M1033" s="48">
        <f t="shared" si="30"/>
        <v>184224.8659975903</v>
      </c>
    </row>
    <row r="1034" spans="1:13" s="21" customFormat="1" ht="12" customHeight="1" x14ac:dyDescent="0.2">
      <c r="A1034" s="45" t="s">
        <v>209</v>
      </c>
      <c r="B1034" s="54" t="s">
        <v>208</v>
      </c>
      <c r="C1034" s="46">
        <v>508</v>
      </c>
      <c r="D1034" s="47">
        <v>1</v>
      </c>
      <c r="E1034" s="47">
        <v>9236.5101004799999</v>
      </c>
      <c r="F1034" s="48">
        <f t="shared" si="31"/>
        <v>110838.12120575999</v>
      </c>
      <c r="G1034" s="49">
        <v>12004.553914589183</v>
      </c>
      <c r="H1034" s="49">
        <v>2011.8240178631108</v>
      </c>
      <c r="I1034" s="47">
        <v>20118.240178631109</v>
      </c>
      <c r="J1034" s="50"/>
      <c r="K1034" s="50"/>
      <c r="L1034" s="49">
        <v>41879.528306781838</v>
      </c>
      <c r="M1034" s="48">
        <f t="shared" si="30"/>
        <v>186852.26762362523</v>
      </c>
    </row>
    <row r="1035" spans="1:13" s="21" customFormat="1" ht="12" customHeight="1" x14ac:dyDescent="0.2">
      <c r="A1035" s="45" t="s">
        <v>107</v>
      </c>
      <c r="B1035" s="54" t="s">
        <v>208</v>
      </c>
      <c r="C1035" s="46">
        <v>508</v>
      </c>
      <c r="D1035" s="47">
        <v>1</v>
      </c>
      <c r="E1035" s="47">
        <v>7368.2355968000002</v>
      </c>
      <c r="F1035" s="48">
        <f t="shared" si="31"/>
        <v>88418.827161599998</v>
      </c>
      <c r="G1035" s="49">
        <v>9625.5248010854393</v>
      </c>
      <c r="H1035" s="49">
        <v>1613.1263283199999</v>
      </c>
      <c r="I1035" s="47">
        <v>16131.2632832</v>
      </c>
      <c r="J1035" s="50"/>
      <c r="K1035" s="50"/>
      <c r="L1035" s="49">
        <v>33497.702171771998</v>
      </c>
      <c r="M1035" s="48">
        <f t="shared" ref="M1035:M1098" si="32">F1035+G1035+H1035+I1035+J1035+K1035+L1035</f>
        <v>149286.44374597742</v>
      </c>
    </row>
    <row r="1036" spans="1:13" s="21" customFormat="1" ht="12" customHeight="1" x14ac:dyDescent="0.2">
      <c r="A1036" s="45" t="s">
        <v>107</v>
      </c>
      <c r="B1036" s="54" t="s">
        <v>208</v>
      </c>
      <c r="C1036" s="46">
        <v>508</v>
      </c>
      <c r="D1036" s="47">
        <v>1</v>
      </c>
      <c r="E1036" s="47">
        <v>9908.3152230399992</v>
      </c>
      <c r="F1036" s="48">
        <f t="shared" ref="F1036:F1099" si="33">(D1036*E1036)*12</f>
        <v>118899.78267647998</v>
      </c>
      <c r="G1036" s="49">
        <v>12320.041268600831</v>
      </c>
      <c r="H1036" s="49">
        <v>2064.696039651556</v>
      </c>
      <c r="I1036" s="47">
        <v>20646.960396515558</v>
      </c>
      <c r="J1036" s="50"/>
      <c r="K1036" s="50"/>
      <c r="L1036" s="49">
        <v>38270.646519031739</v>
      </c>
      <c r="M1036" s="48">
        <f t="shared" si="32"/>
        <v>192202.12690027966</v>
      </c>
    </row>
    <row r="1037" spans="1:13" s="21" customFormat="1" ht="12" customHeight="1" x14ac:dyDescent="0.2">
      <c r="A1037" s="45" t="s">
        <v>28</v>
      </c>
      <c r="B1037" s="54" t="s">
        <v>210</v>
      </c>
      <c r="C1037" s="46">
        <v>508</v>
      </c>
      <c r="D1037" s="47">
        <v>1</v>
      </c>
      <c r="E1037" s="47">
        <v>5977.2417536000003</v>
      </c>
      <c r="F1037" s="48">
        <f t="shared" si="33"/>
        <v>71726.901043200007</v>
      </c>
      <c r="G1037" s="49">
        <v>6410.3415391641583</v>
      </c>
      <c r="H1037" s="49">
        <v>1410.0173068799998</v>
      </c>
      <c r="I1037" s="47">
        <v>14100.173068799999</v>
      </c>
      <c r="J1037" s="50"/>
      <c r="K1037" s="50"/>
      <c r="L1037" s="49">
        <v>35407.731060190403</v>
      </c>
      <c r="M1037" s="48">
        <f t="shared" si="32"/>
        <v>129055.16401823457</v>
      </c>
    </row>
    <row r="1038" spans="1:13" s="21" customFormat="1" ht="12" customHeight="1" x14ac:dyDescent="0.2">
      <c r="A1038" s="45" t="s">
        <v>28</v>
      </c>
      <c r="B1038" s="54" t="s">
        <v>210</v>
      </c>
      <c r="C1038" s="46">
        <v>508</v>
      </c>
      <c r="D1038" s="47">
        <v>1</v>
      </c>
      <c r="E1038" s="47">
        <v>8108.2896793600003</v>
      </c>
      <c r="F1038" s="48">
        <f t="shared" si="33"/>
        <v>97299.47615232</v>
      </c>
      <c r="G1038" s="49">
        <v>0</v>
      </c>
      <c r="H1038" s="49">
        <v>1698.0482798933335</v>
      </c>
      <c r="I1038" s="47">
        <v>16980.482798933335</v>
      </c>
      <c r="J1038" s="50"/>
      <c r="K1038" s="50"/>
      <c r="L1038" s="49">
        <v>38850.391687892487</v>
      </c>
      <c r="M1038" s="48">
        <f t="shared" si="32"/>
        <v>154828.39891903917</v>
      </c>
    </row>
    <row r="1039" spans="1:13" s="21" customFormat="1" ht="12" customHeight="1" x14ac:dyDescent="0.2">
      <c r="A1039" s="45" t="s">
        <v>154</v>
      </c>
      <c r="B1039" s="54" t="s">
        <v>210</v>
      </c>
      <c r="C1039" s="46">
        <v>508</v>
      </c>
      <c r="D1039" s="47">
        <v>1</v>
      </c>
      <c r="E1039" s="47">
        <v>8988.9803161599993</v>
      </c>
      <c r="F1039" s="48">
        <f t="shared" si="33"/>
        <v>107867.76379391999</v>
      </c>
      <c r="G1039" s="49">
        <v>14677.467899228159</v>
      </c>
      <c r="H1039" s="49">
        <v>1998.5658904177776</v>
      </c>
      <c r="I1039" s="47">
        <v>19985.658904177777</v>
      </c>
      <c r="J1039" s="50"/>
      <c r="K1039" s="50"/>
      <c r="L1039" s="49">
        <v>41663.936908195283</v>
      </c>
      <c r="M1039" s="48">
        <f t="shared" si="32"/>
        <v>186193.393395939</v>
      </c>
    </row>
    <row r="1040" spans="1:13" s="21" customFormat="1" ht="12" customHeight="1" x14ac:dyDescent="0.2">
      <c r="A1040" s="45" t="s">
        <v>43</v>
      </c>
      <c r="B1040" s="54" t="s">
        <v>210</v>
      </c>
      <c r="C1040" s="46">
        <v>508</v>
      </c>
      <c r="D1040" s="47">
        <v>1</v>
      </c>
      <c r="E1040" s="47">
        <v>25000</v>
      </c>
      <c r="F1040" s="48">
        <f t="shared" si="33"/>
        <v>300000</v>
      </c>
      <c r="G1040" s="49">
        <v>13390.181375999999</v>
      </c>
      <c r="H1040" s="49">
        <v>4347.8257777777781</v>
      </c>
      <c r="I1040" s="47">
        <v>43478.257777777777</v>
      </c>
      <c r="J1040" s="50"/>
      <c r="K1040" s="50"/>
      <c r="L1040" s="49">
        <v>29506.291894399987</v>
      </c>
      <c r="M1040" s="48">
        <f t="shared" si="32"/>
        <v>390722.55682595551</v>
      </c>
    </row>
    <row r="1041" spans="1:13" s="21" customFormat="1" ht="12" customHeight="1" x14ac:dyDescent="0.2">
      <c r="A1041" s="45" t="s">
        <v>32</v>
      </c>
      <c r="B1041" s="54" t="s">
        <v>210</v>
      </c>
      <c r="C1041" s="46">
        <v>508</v>
      </c>
      <c r="D1041" s="47">
        <v>1</v>
      </c>
      <c r="E1041" s="47">
        <v>8540.0003686399996</v>
      </c>
      <c r="F1041" s="48">
        <f t="shared" si="33"/>
        <v>102480.00442367999</v>
      </c>
      <c r="G1041" s="49">
        <v>14082.120488816641</v>
      </c>
      <c r="H1041" s="49">
        <v>1917.5000665600005</v>
      </c>
      <c r="I1041" s="47">
        <v>19175.000665600004</v>
      </c>
      <c r="J1041" s="50"/>
      <c r="K1041" s="50"/>
      <c r="L1041" s="49">
        <v>40888.828379338353</v>
      </c>
      <c r="M1041" s="48">
        <f t="shared" si="32"/>
        <v>178543.45402399497</v>
      </c>
    </row>
    <row r="1042" spans="1:13" s="21" customFormat="1" ht="12" customHeight="1" x14ac:dyDescent="0.2">
      <c r="A1042" s="45" t="s">
        <v>29</v>
      </c>
      <c r="B1042" s="54" t="s">
        <v>211</v>
      </c>
      <c r="C1042" s="46">
        <v>508</v>
      </c>
      <c r="D1042" s="47">
        <v>1</v>
      </c>
      <c r="E1042" s="47">
        <v>9189.1922636800009</v>
      </c>
      <c r="F1042" s="48">
        <f t="shared" si="33"/>
        <v>110270.30716416001</v>
      </c>
      <c r="G1042" s="49">
        <v>5977.1795766558726</v>
      </c>
      <c r="H1042" s="49">
        <v>1940.8053343004444</v>
      </c>
      <c r="I1042" s="47">
        <v>19408.053343004445</v>
      </c>
      <c r="J1042" s="50"/>
      <c r="K1042" s="50"/>
      <c r="L1042" s="49">
        <v>41259.826554018618</v>
      </c>
      <c r="M1042" s="48">
        <f t="shared" si="32"/>
        <v>178856.17197213942</v>
      </c>
    </row>
    <row r="1043" spans="1:13" s="21" customFormat="1" ht="12" customHeight="1" x14ac:dyDescent="0.2">
      <c r="A1043" s="45" t="s">
        <v>68</v>
      </c>
      <c r="B1043" s="54" t="s">
        <v>211</v>
      </c>
      <c r="C1043" s="46">
        <v>508</v>
      </c>
      <c r="D1043" s="47">
        <v>1</v>
      </c>
      <c r="E1043" s="47">
        <v>13228.66368512</v>
      </c>
      <c r="F1043" s="48">
        <f t="shared" si="33"/>
        <v>158743.96422143999</v>
      </c>
      <c r="G1043" s="49">
        <v>17866.661486469122</v>
      </c>
      <c r="H1043" s="49">
        <v>2432.8242764799998</v>
      </c>
      <c r="I1043" s="47">
        <v>24328.242764799998</v>
      </c>
      <c r="J1043" s="50"/>
      <c r="K1043" s="50"/>
      <c r="L1043" s="49">
        <v>24288.706858085272</v>
      </c>
      <c r="M1043" s="48">
        <f t="shared" si="32"/>
        <v>227660.39960727439</v>
      </c>
    </row>
    <row r="1044" spans="1:13" s="21" customFormat="1" ht="12" customHeight="1" x14ac:dyDescent="0.2">
      <c r="A1044" s="45" t="s">
        <v>33</v>
      </c>
      <c r="B1044" s="54" t="s">
        <v>211</v>
      </c>
      <c r="C1044" s="46">
        <v>508</v>
      </c>
      <c r="D1044" s="47">
        <v>1</v>
      </c>
      <c r="E1044" s="47">
        <v>10297.915330559999</v>
      </c>
      <c r="F1044" s="48">
        <f t="shared" si="33"/>
        <v>123574.98396672</v>
      </c>
      <c r="G1044" s="49">
        <v>6565.2462913290237</v>
      </c>
      <c r="H1044" s="49">
        <v>2131.7520847075557</v>
      </c>
      <c r="I1044" s="47">
        <v>21317.520847075557</v>
      </c>
      <c r="J1044" s="50"/>
      <c r="K1044" s="50"/>
      <c r="L1044" s="49">
        <v>43696.045334234543</v>
      </c>
      <c r="M1044" s="48">
        <f t="shared" si="32"/>
        <v>197285.54852406669</v>
      </c>
    </row>
    <row r="1045" spans="1:13" s="21" customFormat="1" ht="12" customHeight="1" x14ac:dyDescent="0.2">
      <c r="A1045" s="45" t="s">
        <v>212</v>
      </c>
      <c r="B1045" s="54" t="s">
        <v>213</v>
      </c>
      <c r="C1045" s="46">
        <v>508</v>
      </c>
      <c r="D1045" s="47">
        <v>1</v>
      </c>
      <c r="E1045" s="47">
        <v>6645.0328422399998</v>
      </c>
      <c r="F1045" s="48">
        <f t="shared" si="33"/>
        <v>79740.394106880005</v>
      </c>
      <c r="G1045" s="49">
        <v>6941.6361292861448</v>
      </c>
      <c r="H1045" s="49">
        <v>1526.8807473920001</v>
      </c>
      <c r="I1045" s="47">
        <v>15268.80747392</v>
      </c>
      <c r="J1045" s="50"/>
      <c r="K1045" s="50"/>
      <c r="L1045" s="49">
        <v>36477.988887752384</v>
      </c>
      <c r="M1045" s="48">
        <f t="shared" si="32"/>
        <v>139955.70734523053</v>
      </c>
    </row>
    <row r="1046" spans="1:13" s="21" customFormat="1" ht="12" customHeight="1" x14ac:dyDescent="0.2">
      <c r="A1046" s="45" t="s">
        <v>212</v>
      </c>
      <c r="B1046" s="54" t="s">
        <v>213</v>
      </c>
      <c r="C1046" s="46">
        <v>508</v>
      </c>
      <c r="D1046" s="47">
        <v>1</v>
      </c>
      <c r="E1046" s="47">
        <v>7438.9249925120002</v>
      </c>
      <c r="F1046" s="48">
        <f t="shared" si="33"/>
        <v>89267.099910143996</v>
      </c>
      <c r="G1046" s="49">
        <v>0</v>
      </c>
      <c r="H1046" s="49">
        <v>1551.8208320853332</v>
      </c>
      <c r="I1046" s="47">
        <v>15518.208320853333</v>
      </c>
      <c r="J1046" s="50"/>
      <c r="K1046" s="50"/>
      <c r="L1046" s="49">
        <v>35021.552132672732</v>
      </c>
      <c r="M1046" s="48">
        <f t="shared" si="32"/>
        <v>141358.68119575537</v>
      </c>
    </row>
    <row r="1047" spans="1:13" s="21" customFormat="1" ht="12" customHeight="1" x14ac:dyDescent="0.2">
      <c r="A1047" s="45" t="s">
        <v>212</v>
      </c>
      <c r="B1047" s="54" t="s">
        <v>213</v>
      </c>
      <c r="C1047" s="46">
        <v>508</v>
      </c>
      <c r="D1047" s="47">
        <v>2</v>
      </c>
      <c r="E1047" s="47">
        <v>7438.9272422399999</v>
      </c>
      <c r="F1047" s="48">
        <f t="shared" si="33"/>
        <v>178534.25381376001</v>
      </c>
      <c r="G1047" s="49">
        <v>17670.936532494332</v>
      </c>
      <c r="H1047" s="49">
        <v>3358.0659993457775</v>
      </c>
      <c r="I1047" s="47">
        <v>33580.659993457775</v>
      </c>
      <c r="J1047" s="50"/>
      <c r="K1047" s="50"/>
      <c r="L1047" s="49">
        <v>77066.42920845648</v>
      </c>
      <c r="M1047" s="48">
        <f t="shared" si="32"/>
        <v>310210.34554751439</v>
      </c>
    </row>
    <row r="1048" spans="1:13" s="21" customFormat="1" ht="12" customHeight="1" x14ac:dyDescent="0.2">
      <c r="A1048" s="45" t="s">
        <v>212</v>
      </c>
      <c r="B1048" s="54" t="s">
        <v>213</v>
      </c>
      <c r="C1048" s="46">
        <v>508</v>
      </c>
      <c r="D1048" s="47">
        <v>4</v>
      </c>
      <c r="E1048" s="47">
        <v>7442.0881100799998</v>
      </c>
      <c r="F1048" s="48">
        <f t="shared" si="33"/>
        <v>357220.22928383999</v>
      </c>
      <c r="G1048" s="49">
        <v>37878.866501898243</v>
      </c>
      <c r="H1048" s="49">
        <v>6744.812411306666</v>
      </c>
      <c r="I1048" s="47">
        <v>67448.12411306666</v>
      </c>
      <c r="J1048" s="50"/>
      <c r="K1048" s="50"/>
      <c r="L1048" s="49">
        <v>154364.79634614172</v>
      </c>
      <c r="M1048" s="48">
        <f t="shared" si="32"/>
        <v>623656.82865625317</v>
      </c>
    </row>
    <row r="1049" spans="1:13" s="21" customFormat="1" ht="12" customHeight="1" x14ac:dyDescent="0.2">
      <c r="A1049" s="45" t="s">
        <v>212</v>
      </c>
      <c r="B1049" s="54" t="s">
        <v>213</v>
      </c>
      <c r="C1049" s="46">
        <v>508</v>
      </c>
      <c r="D1049" s="47">
        <v>1</v>
      </c>
      <c r="E1049" s="47">
        <v>7444.2513100799997</v>
      </c>
      <c r="F1049" s="48">
        <f t="shared" si="33"/>
        <v>89331.01572096</v>
      </c>
      <c r="G1049" s="49">
        <v>10103.325789732864</v>
      </c>
      <c r="H1049" s="49">
        <v>1693.2002329031111</v>
      </c>
      <c r="I1049" s="47">
        <v>16932.002329031111</v>
      </c>
      <c r="J1049" s="50"/>
      <c r="K1049" s="50"/>
      <c r="L1049" s="49">
        <v>38647.569496585755</v>
      </c>
      <c r="M1049" s="48">
        <f t="shared" si="32"/>
        <v>156707.11356921284</v>
      </c>
    </row>
    <row r="1050" spans="1:13" s="21" customFormat="1" ht="12" customHeight="1" x14ac:dyDescent="0.2">
      <c r="A1050" s="45" t="s">
        <v>214</v>
      </c>
      <c r="B1050" s="54" t="s">
        <v>213</v>
      </c>
      <c r="C1050" s="46">
        <v>508</v>
      </c>
      <c r="D1050" s="47">
        <v>1</v>
      </c>
      <c r="E1050" s="47">
        <v>7650.9208422399997</v>
      </c>
      <c r="F1050" s="48">
        <f t="shared" si="33"/>
        <v>91811.050106879993</v>
      </c>
      <c r="G1050" s="49">
        <v>5161.2804147240959</v>
      </c>
      <c r="H1050" s="49">
        <v>1675.8808117191111</v>
      </c>
      <c r="I1050" s="47">
        <v>16758.808117191111</v>
      </c>
      <c r="J1050" s="50"/>
      <c r="K1050" s="50"/>
      <c r="L1050" s="49">
        <v>38557.569240565281</v>
      </c>
      <c r="M1050" s="48">
        <f t="shared" si="32"/>
        <v>153964.58869107958</v>
      </c>
    </row>
    <row r="1051" spans="1:13" s="21" customFormat="1" ht="12" customHeight="1" x14ac:dyDescent="0.2">
      <c r="A1051" s="45" t="s">
        <v>28</v>
      </c>
      <c r="B1051" s="54" t="s">
        <v>213</v>
      </c>
      <c r="C1051" s="46">
        <v>508</v>
      </c>
      <c r="D1051" s="47">
        <v>1</v>
      </c>
      <c r="E1051" s="47">
        <v>11163.425495040001</v>
      </c>
      <c r="F1051" s="48">
        <f t="shared" si="33"/>
        <v>133961.10594048002</v>
      </c>
      <c r="G1051" s="49">
        <v>10536.469323853824</v>
      </c>
      <c r="H1051" s="49">
        <v>2317.5994616319999</v>
      </c>
      <c r="I1051" s="47">
        <v>23175.99461632</v>
      </c>
      <c r="J1051" s="50"/>
      <c r="K1051" s="50"/>
      <c r="L1051" s="49">
        <v>45305.543089560837</v>
      </c>
      <c r="M1051" s="48">
        <f t="shared" si="32"/>
        <v>215296.71243184668</v>
      </c>
    </row>
    <row r="1052" spans="1:13" s="21" customFormat="1" ht="12" customHeight="1" x14ac:dyDescent="0.2">
      <c r="A1052" s="45" t="s">
        <v>30</v>
      </c>
      <c r="B1052" s="54" t="s">
        <v>213</v>
      </c>
      <c r="C1052" s="46">
        <v>508</v>
      </c>
      <c r="D1052" s="47">
        <v>1</v>
      </c>
      <c r="E1052" s="47">
        <v>6645.0328422399998</v>
      </c>
      <c r="F1052" s="48">
        <f t="shared" si="33"/>
        <v>79740.394106880005</v>
      </c>
      <c r="G1052" s="49">
        <v>6941.6361292861448</v>
      </c>
      <c r="H1052" s="49">
        <v>1526.8807473920001</v>
      </c>
      <c r="I1052" s="47">
        <v>15268.80747392</v>
      </c>
      <c r="J1052" s="50"/>
      <c r="K1052" s="50"/>
      <c r="L1052" s="49">
        <v>36477.988887752384</v>
      </c>
      <c r="M1052" s="48">
        <f t="shared" si="32"/>
        <v>139955.70734523053</v>
      </c>
    </row>
    <row r="1053" spans="1:13" s="21" customFormat="1" ht="12" customHeight="1" x14ac:dyDescent="0.2">
      <c r="A1053" s="45" t="s">
        <v>30</v>
      </c>
      <c r="B1053" s="54" t="s">
        <v>213</v>
      </c>
      <c r="C1053" s="46">
        <v>508</v>
      </c>
      <c r="D1053" s="47">
        <v>1</v>
      </c>
      <c r="E1053" s="47">
        <v>7790.7717222399997</v>
      </c>
      <c r="F1053" s="48">
        <f t="shared" si="33"/>
        <v>93489.26066688</v>
      </c>
      <c r="G1053" s="49">
        <v>7853.185982214145</v>
      </c>
      <c r="H1053" s="49">
        <v>1727.3850513919999</v>
      </c>
      <c r="I1053" s="47">
        <v>17273.850513919999</v>
      </c>
      <c r="J1053" s="50"/>
      <c r="K1053" s="50"/>
      <c r="L1053" s="49">
        <v>39001.448255681629</v>
      </c>
      <c r="M1053" s="48">
        <f t="shared" si="32"/>
        <v>159345.13047008778</v>
      </c>
    </row>
    <row r="1054" spans="1:13" s="21" customFormat="1" ht="12" customHeight="1" x14ac:dyDescent="0.2">
      <c r="A1054" s="45" t="s">
        <v>35</v>
      </c>
      <c r="B1054" s="54" t="s">
        <v>213</v>
      </c>
      <c r="C1054" s="46">
        <v>508</v>
      </c>
      <c r="D1054" s="47">
        <v>1</v>
      </c>
      <c r="E1054" s="47">
        <v>7019.8487756799996</v>
      </c>
      <c r="F1054" s="48">
        <f t="shared" si="33"/>
        <v>84238.185308159998</v>
      </c>
      <c r="G1054" s="49">
        <v>4826.5597906206713</v>
      </c>
      <c r="H1054" s="49">
        <v>1567.1961780337776</v>
      </c>
      <c r="I1054" s="47">
        <v>15671.961780337775</v>
      </c>
      <c r="J1054" s="50"/>
      <c r="K1054" s="50"/>
      <c r="L1054" s="49">
        <v>37078.59293691464</v>
      </c>
      <c r="M1054" s="48">
        <f t="shared" si="32"/>
        <v>143382.49599406685</v>
      </c>
    </row>
    <row r="1055" spans="1:13" s="21" customFormat="1" ht="12" customHeight="1" x14ac:dyDescent="0.2">
      <c r="A1055" s="45" t="s">
        <v>35</v>
      </c>
      <c r="B1055" s="54" t="s">
        <v>213</v>
      </c>
      <c r="C1055" s="46">
        <v>508</v>
      </c>
      <c r="D1055" s="47">
        <v>2</v>
      </c>
      <c r="E1055" s="47">
        <v>7438.9272422399999</v>
      </c>
      <c r="F1055" s="48">
        <f t="shared" si="33"/>
        <v>178534.25381376001</v>
      </c>
      <c r="G1055" s="49">
        <v>25244.195046420478</v>
      </c>
      <c r="H1055" s="49">
        <v>3437.3903930311108</v>
      </c>
      <c r="I1055" s="47">
        <v>34373.903930311113</v>
      </c>
      <c r="J1055" s="50"/>
      <c r="K1055" s="50"/>
      <c r="L1055" s="49">
        <v>77699.755167640193</v>
      </c>
      <c r="M1055" s="48">
        <f t="shared" si="32"/>
        <v>319289.49835116288</v>
      </c>
    </row>
    <row r="1056" spans="1:13" s="21" customFormat="1" ht="12" customHeight="1" x14ac:dyDescent="0.2">
      <c r="A1056" s="45" t="s">
        <v>215</v>
      </c>
      <c r="B1056" s="54" t="s">
        <v>213</v>
      </c>
      <c r="C1056" s="46">
        <v>508</v>
      </c>
      <c r="D1056" s="47">
        <v>1</v>
      </c>
      <c r="E1056" s="47">
        <v>8303.6750950400001</v>
      </c>
      <c r="F1056" s="48">
        <f t="shared" si="33"/>
        <v>99644.101140479994</v>
      </c>
      <c r="G1056" s="49">
        <v>0</v>
      </c>
      <c r="H1056" s="49">
        <v>1730.61251584</v>
      </c>
      <c r="I1056" s="47">
        <v>17306.125158399998</v>
      </c>
      <c r="J1056" s="50"/>
      <c r="K1056" s="50"/>
      <c r="L1056" s="49">
        <v>39233.475859809951</v>
      </c>
      <c r="M1056" s="48">
        <f t="shared" si="32"/>
        <v>157914.31467452995</v>
      </c>
    </row>
    <row r="1057" spans="1:13" s="21" customFormat="1" ht="12" customHeight="1" x14ac:dyDescent="0.2">
      <c r="A1057" s="45" t="s">
        <v>216</v>
      </c>
      <c r="B1057" s="54" t="s">
        <v>213</v>
      </c>
      <c r="C1057" s="46">
        <v>508</v>
      </c>
      <c r="D1057" s="47">
        <v>1</v>
      </c>
      <c r="E1057" s="47">
        <v>7792.5265100799998</v>
      </c>
      <c r="F1057" s="48">
        <f t="shared" si="33"/>
        <v>93510.318120960001</v>
      </c>
      <c r="G1057" s="49">
        <v>7854.5820914196483</v>
      </c>
      <c r="H1057" s="49">
        <v>1727.6921392639999</v>
      </c>
      <c r="I1057" s="47">
        <v>17276.921392640001</v>
      </c>
      <c r="J1057" s="50"/>
      <c r="K1057" s="50"/>
      <c r="L1057" s="49">
        <v>39004.309963691092</v>
      </c>
      <c r="M1057" s="48">
        <f t="shared" si="32"/>
        <v>159373.82370797475</v>
      </c>
    </row>
    <row r="1058" spans="1:13" s="21" customFormat="1" ht="12" customHeight="1" x14ac:dyDescent="0.2">
      <c r="A1058" s="45" t="s">
        <v>68</v>
      </c>
      <c r="B1058" s="54" t="s">
        <v>213</v>
      </c>
      <c r="C1058" s="46">
        <v>508</v>
      </c>
      <c r="D1058" s="47">
        <v>1</v>
      </c>
      <c r="E1058" s="47">
        <v>13227.8468608</v>
      </c>
      <c r="F1058" s="48">
        <f t="shared" si="33"/>
        <v>158734.16232960002</v>
      </c>
      <c r="G1058" s="49">
        <v>17865.578377420803</v>
      </c>
      <c r="H1058" s="49">
        <v>2432.6767943111108</v>
      </c>
      <c r="I1058" s="47">
        <v>24326.76794311111</v>
      </c>
      <c r="J1058" s="50"/>
      <c r="K1058" s="50"/>
      <c r="L1058" s="49">
        <v>24287.429615308407</v>
      </c>
      <c r="M1058" s="48">
        <f t="shared" si="32"/>
        <v>227646.61505975146</v>
      </c>
    </row>
    <row r="1059" spans="1:13" s="21" customFormat="1" ht="12" customHeight="1" x14ac:dyDescent="0.2">
      <c r="A1059" s="45" t="s">
        <v>217</v>
      </c>
      <c r="B1059" s="54" t="s">
        <v>213</v>
      </c>
      <c r="C1059" s="46">
        <v>508</v>
      </c>
      <c r="D1059" s="47">
        <v>1</v>
      </c>
      <c r="E1059" s="47">
        <v>5596.3671296000002</v>
      </c>
      <c r="F1059" s="48">
        <f t="shared" si="33"/>
        <v>67156.405555200006</v>
      </c>
      <c r="G1059" s="49">
        <v>0</v>
      </c>
      <c r="H1059" s="49">
        <v>1279.3945216</v>
      </c>
      <c r="I1059" s="47">
        <v>12793.945215999998</v>
      </c>
      <c r="J1059" s="50"/>
      <c r="K1059" s="50"/>
      <c r="L1059" s="49">
        <v>34498.262080311288</v>
      </c>
      <c r="M1059" s="48">
        <f t="shared" si="32"/>
        <v>115728.00737311129</v>
      </c>
    </row>
    <row r="1060" spans="1:13" s="21" customFormat="1" ht="12" customHeight="1" x14ac:dyDescent="0.2">
      <c r="A1060" s="45" t="s">
        <v>217</v>
      </c>
      <c r="B1060" s="54" t="s">
        <v>213</v>
      </c>
      <c r="C1060" s="46">
        <v>508</v>
      </c>
      <c r="D1060" s="47">
        <v>1</v>
      </c>
      <c r="E1060" s="47">
        <v>6390.2615296000004</v>
      </c>
      <c r="F1060" s="48">
        <f t="shared" si="33"/>
        <v>76683.138355200004</v>
      </c>
      <c r="G1060" s="49">
        <v>0</v>
      </c>
      <c r="H1060" s="49">
        <v>1411.7102549333333</v>
      </c>
      <c r="I1060" s="47">
        <v>14117.102549333333</v>
      </c>
      <c r="J1060" s="50"/>
      <c r="K1060" s="50"/>
      <c r="L1060" s="49">
        <v>35458.434588619995</v>
      </c>
      <c r="M1060" s="48">
        <f t="shared" si="32"/>
        <v>127670.38574808667</v>
      </c>
    </row>
    <row r="1061" spans="1:13" s="21" customFormat="1" ht="12" customHeight="1" x14ac:dyDescent="0.2">
      <c r="A1061" s="45" t="s">
        <v>217</v>
      </c>
      <c r="B1061" s="54" t="s">
        <v>213</v>
      </c>
      <c r="C1061" s="46">
        <v>508</v>
      </c>
      <c r="D1061" s="47">
        <v>1</v>
      </c>
      <c r="E1061" s="47">
        <v>7438.9249925120002</v>
      </c>
      <c r="F1061" s="48">
        <f t="shared" si="33"/>
        <v>89267.099910143996</v>
      </c>
      <c r="G1061" s="49">
        <v>0</v>
      </c>
      <c r="H1061" s="49">
        <v>1551.8208320853332</v>
      </c>
      <c r="I1061" s="47">
        <v>15518.208320853333</v>
      </c>
      <c r="J1061" s="50"/>
      <c r="K1061" s="50"/>
      <c r="L1061" s="49">
        <v>35021.552132672732</v>
      </c>
      <c r="M1061" s="48">
        <f t="shared" si="32"/>
        <v>141358.68119575537</v>
      </c>
    </row>
    <row r="1062" spans="1:13" s="21" customFormat="1" ht="12" customHeight="1" x14ac:dyDescent="0.2">
      <c r="A1062" s="45" t="s">
        <v>217</v>
      </c>
      <c r="B1062" s="54" t="s">
        <v>213</v>
      </c>
      <c r="C1062" s="46">
        <v>508</v>
      </c>
      <c r="D1062" s="47">
        <v>36</v>
      </c>
      <c r="E1062" s="47">
        <v>7438.9272422399999</v>
      </c>
      <c r="F1062" s="48">
        <f t="shared" si="33"/>
        <v>3213616.5686476799</v>
      </c>
      <c r="G1062" s="49">
        <v>313028.01857561385</v>
      </c>
      <c r="H1062" s="49">
        <v>60392.305059100428</v>
      </c>
      <c r="I1062" s="47">
        <v>603923.0505910042</v>
      </c>
      <c r="J1062" s="50"/>
      <c r="K1062" s="50"/>
      <c r="L1062" s="49">
        <v>1386773.508446095</v>
      </c>
      <c r="M1062" s="48">
        <f t="shared" si="32"/>
        <v>5577733.4513194934</v>
      </c>
    </row>
    <row r="1063" spans="1:13" s="21" customFormat="1" ht="12" customHeight="1" x14ac:dyDescent="0.2">
      <c r="A1063" s="45" t="s">
        <v>217</v>
      </c>
      <c r="B1063" s="54" t="s">
        <v>213</v>
      </c>
      <c r="C1063" s="46">
        <v>508</v>
      </c>
      <c r="D1063" s="47">
        <v>1</v>
      </c>
      <c r="E1063" s="47">
        <v>7438.9947340799999</v>
      </c>
      <c r="F1063" s="48">
        <f t="shared" si="33"/>
        <v>89267.936808960003</v>
      </c>
      <c r="G1063" s="49">
        <v>0</v>
      </c>
      <c r="H1063" s="49">
        <v>1586.4991223466666</v>
      </c>
      <c r="I1063" s="47">
        <v>15864.991223466666</v>
      </c>
      <c r="J1063" s="50"/>
      <c r="K1063" s="50"/>
      <c r="L1063" s="49">
        <v>37794.439893749499</v>
      </c>
      <c r="M1063" s="48">
        <f t="shared" si="32"/>
        <v>144513.86704852284</v>
      </c>
    </row>
    <row r="1064" spans="1:13" s="21" customFormat="1" ht="12" customHeight="1" x14ac:dyDescent="0.2">
      <c r="A1064" s="45" t="s">
        <v>217</v>
      </c>
      <c r="B1064" s="54" t="s">
        <v>213</v>
      </c>
      <c r="C1064" s="46">
        <v>508</v>
      </c>
      <c r="D1064" s="47">
        <v>1</v>
      </c>
      <c r="E1064" s="47">
        <v>7441.0904422399999</v>
      </c>
      <c r="F1064" s="48">
        <f t="shared" si="33"/>
        <v>89293.085306880006</v>
      </c>
      <c r="G1064" s="49">
        <v>10099.972741128193</v>
      </c>
      <c r="H1064" s="49">
        <v>1692.6383008426669</v>
      </c>
      <c r="I1064" s="47">
        <v>16926.38300842667</v>
      </c>
      <c r="J1064" s="50"/>
      <c r="K1064" s="50"/>
      <c r="L1064" s="49">
        <v>38642.344652287757</v>
      </c>
      <c r="M1064" s="48">
        <f t="shared" si="32"/>
        <v>156654.42400956529</v>
      </c>
    </row>
    <row r="1065" spans="1:13" s="21" customFormat="1" ht="12" customHeight="1" x14ac:dyDescent="0.2">
      <c r="A1065" s="45" t="s">
        <v>217</v>
      </c>
      <c r="B1065" s="54" t="s">
        <v>213</v>
      </c>
      <c r="C1065" s="46">
        <v>508</v>
      </c>
      <c r="D1065" s="47">
        <v>10</v>
      </c>
      <c r="E1065" s="47">
        <v>7442.0881100799998</v>
      </c>
      <c r="F1065" s="48">
        <f t="shared" si="33"/>
        <v>893050.57320960006</v>
      </c>
      <c r="G1065" s="49">
        <v>85858.764070969351</v>
      </c>
      <c r="H1065" s="49">
        <v>16769.45517164089</v>
      </c>
      <c r="I1065" s="47">
        <v>167694.5517164089</v>
      </c>
      <c r="J1065" s="50"/>
      <c r="K1065" s="50"/>
      <c r="L1065" s="49">
        <v>385172.86522605404</v>
      </c>
      <c r="M1065" s="48">
        <f t="shared" si="32"/>
        <v>1548546.2093946731</v>
      </c>
    </row>
    <row r="1066" spans="1:13" s="21" customFormat="1" ht="12" customHeight="1" x14ac:dyDescent="0.2">
      <c r="A1066" s="45" t="s">
        <v>217</v>
      </c>
      <c r="B1066" s="54" t="s">
        <v>213</v>
      </c>
      <c r="C1066" s="46">
        <v>508</v>
      </c>
      <c r="D1066" s="47">
        <v>1</v>
      </c>
      <c r="E1066" s="47">
        <v>7444.09238929408</v>
      </c>
      <c r="F1066" s="48">
        <f t="shared" si="33"/>
        <v>89329.108671528957</v>
      </c>
      <c r="G1066" s="49">
        <v>0</v>
      </c>
      <c r="H1066" s="49">
        <v>1552.6820648823468</v>
      </c>
      <c r="I1066" s="47">
        <v>15526.820648823468</v>
      </c>
      <c r="J1066" s="50"/>
      <c r="K1066" s="50"/>
      <c r="L1066" s="49">
        <v>35029.635319212379</v>
      </c>
      <c r="M1066" s="48">
        <f t="shared" si="32"/>
        <v>141438.24670444714</v>
      </c>
    </row>
    <row r="1067" spans="1:13" s="21" customFormat="1" ht="12" customHeight="1" x14ac:dyDescent="0.2">
      <c r="A1067" s="45" t="s">
        <v>217</v>
      </c>
      <c r="B1067" s="54" t="s">
        <v>213</v>
      </c>
      <c r="C1067" s="46">
        <v>508</v>
      </c>
      <c r="D1067" s="47">
        <v>1</v>
      </c>
      <c r="E1067" s="47">
        <v>7444.2513100799997</v>
      </c>
      <c r="F1067" s="48">
        <f t="shared" si="33"/>
        <v>89331.01572096</v>
      </c>
      <c r="G1067" s="49">
        <v>10103.325789732864</v>
      </c>
      <c r="H1067" s="49">
        <v>1693.2002329031111</v>
      </c>
      <c r="I1067" s="47">
        <v>16932.002329031111</v>
      </c>
      <c r="J1067" s="50"/>
      <c r="K1067" s="50"/>
      <c r="L1067" s="49">
        <v>38647.569496585755</v>
      </c>
      <c r="M1067" s="48">
        <f t="shared" si="32"/>
        <v>156707.11356921284</v>
      </c>
    </row>
    <row r="1068" spans="1:13" s="21" customFormat="1" ht="12" customHeight="1" x14ac:dyDescent="0.2">
      <c r="A1068" s="45" t="s">
        <v>217</v>
      </c>
      <c r="B1068" s="54" t="s">
        <v>213</v>
      </c>
      <c r="C1068" s="46">
        <v>508</v>
      </c>
      <c r="D1068" s="47">
        <v>1</v>
      </c>
      <c r="E1068" s="47">
        <v>7726.6328422400002</v>
      </c>
      <c r="F1068" s="48">
        <f t="shared" si="33"/>
        <v>92719.594106880002</v>
      </c>
      <c r="G1068" s="49">
        <v>0</v>
      </c>
      <c r="H1068" s="49">
        <v>1634.43880704</v>
      </c>
      <c r="I1068" s="47">
        <v>16344.3880704</v>
      </c>
      <c r="J1068" s="50"/>
      <c r="K1068" s="50"/>
      <c r="L1068" s="49">
        <v>38244.382598407254</v>
      </c>
      <c r="M1068" s="48">
        <f t="shared" si="32"/>
        <v>148942.80358272727</v>
      </c>
    </row>
    <row r="1069" spans="1:13" s="21" customFormat="1" ht="12" customHeight="1" x14ac:dyDescent="0.2">
      <c r="A1069" s="45" t="s">
        <v>217</v>
      </c>
      <c r="B1069" s="54" t="s">
        <v>213</v>
      </c>
      <c r="C1069" s="46">
        <v>508</v>
      </c>
      <c r="D1069" s="47">
        <v>1</v>
      </c>
      <c r="E1069" s="47">
        <v>8171.7198950399998</v>
      </c>
      <c r="F1069" s="48">
        <f t="shared" si="33"/>
        <v>98060.638740480004</v>
      </c>
      <c r="G1069" s="49">
        <v>0</v>
      </c>
      <c r="H1069" s="49">
        <v>1708.6199825066669</v>
      </c>
      <c r="I1069" s="47">
        <v>17086.199825066669</v>
      </c>
      <c r="J1069" s="50"/>
      <c r="K1069" s="50"/>
      <c r="L1069" s="49">
        <v>38965.039688393561</v>
      </c>
      <c r="M1069" s="48">
        <f t="shared" si="32"/>
        <v>155820.4982364469</v>
      </c>
    </row>
    <row r="1070" spans="1:13" s="21" customFormat="1" ht="12" customHeight="1" x14ac:dyDescent="0.2">
      <c r="A1070" s="45" t="s">
        <v>217</v>
      </c>
      <c r="B1070" s="54" t="s">
        <v>213</v>
      </c>
      <c r="C1070" s="46">
        <v>508</v>
      </c>
      <c r="D1070" s="47">
        <v>1</v>
      </c>
      <c r="E1070" s="47">
        <v>9889.8328422400009</v>
      </c>
      <c r="F1070" s="48">
        <f t="shared" si="33"/>
        <v>118677.99410688001</v>
      </c>
      <c r="G1070" s="49">
        <v>15871.998348810241</v>
      </c>
      <c r="H1070" s="49">
        <v>2161.219818737778</v>
      </c>
      <c r="I1070" s="47">
        <v>21612.19818737778</v>
      </c>
      <c r="J1070" s="50"/>
      <c r="K1070" s="50"/>
      <c r="L1070" s="49">
        <v>43572.846438194683</v>
      </c>
      <c r="M1070" s="48">
        <f t="shared" si="32"/>
        <v>201896.25690000047</v>
      </c>
    </row>
    <row r="1071" spans="1:13" s="21" customFormat="1" ht="12" customHeight="1" x14ac:dyDescent="0.2">
      <c r="A1071" s="45" t="s">
        <v>217</v>
      </c>
      <c r="B1071" s="54" t="s">
        <v>213</v>
      </c>
      <c r="C1071" s="46">
        <v>508</v>
      </c>
      <c r="D1071" s="47">
        <v>1</v>
      </c>
      <c r="E1071" s="47">
        <v>26301.947310079999</v>
      </c>
      <c r="F1071" s="48">
        <f t="shared" si="33"/>
        <v>315623.36772096</v>
      </c>
      <c r="G1071" s="49">
        <v>37634.462133166075</v>
      </c>
      <c r="H1071" s="49">
        <v>5124.5182643200005</v>
      </c>
      <c r="I1071" s="47">
        <v>51245.182643200009</v>
      </c>
      <c r="J1071" s="50"/>
      <c r="K1071" s="50"/>
      <c r="L1071" s="49">
        <v>71334.15328590665</v>
      </c>
      <c r="M1071" s="48">
        <f t="shared" si="32"/>
        <v>480961.68404755276</v>
      </c>
    </row>
    <row r="1072" spans="1:13" s="21" customFormat="1" ht="12" customHeight="1" x14ac:dyDescent="0.2">
      <c r="A1072" s="45" t="s">
        <v>218</v>
      </c>
      <c r="B1072" s="54" t="s">
        <v>213</v>
      </c>
      <c r="C1072" s="46">
        <v>508</v>
      </c>
      <c r="D1072" s="47">
        <v>1</v>
      </c>
      <c r="E1072" s="47">
        <v>11731.90713344</v>
      </c>
      <c r="F1072" s="48">
        <f t="shared" si="33"/>
        <v>140782.88560128</v>
      </c>
      <c r="G1072" s="49">
        <v>7325.8355435765752</v>
      </c>
      <c r="H1072" s="49">
        <v>2378.7173396480002</v>
      </c>
      <c r="I1072" s="47">
        <v>23787.173396480001</v>
      </c>
      <c r="J1072" s="50"/>
      <c r="K1072" s="50"/>
      <c r="L1072" s="49">
        <v>45834.84347090037</v>
      </c>
      <c r="M1072" s="48">
        <f t="shared" si="32"/>
        <v>220109.45535188494</v>
      </c>
    </row>
    <row r="1073" spans="1:13" s="21" customFormat="1" ht="12" customHeight="1" x14ac:dyDescent="0.2">
      <c r="A1073" s="45" t="s">
        <v>218</v>
      </c>
      <c r="B1073" s="54" t="s">
        <v>213</v>
      </c>
      <c r="C1073" s="46">
        <v>508</v>
      </c>
      <c r="D1073" s="47">
        <v>1</v>
      </c>
      <c r="E1073" s="47">
        <v>12061.79513344</v>
      </c>
      <c r="F1073" s="48">
        <f t="shared" si="33"/>
        <v>144741.54160128001</v>
      </c>
      <c r="G1073" s="49">
        <v>18752.020346941437</v>
      </c>
      <c r="H1073" s="49">
        <v>2553.3796768711109</v>
      </c>
      <c r="I1073" s="47">
        <v>25533.796768711109</v>
      </c>
      <c r="J1073" s="50"/>
      <c r="K1073" s="50"/>
      <c r="L1073" s="49">
        <v>47347.475203200425</v>
      </c>
      <c r="M1073" s="48">
        <f t="shared" si="32"/>
        <v>238928.21359700407</v>
      </c>
    </row>
    <row r="1074" spans="1:13" s="21" customFormat="1" ht="12" customHeight="1" x14ac:dyDescent="0.2">
      <c r="A1074" s="45" t="s">
        <v>218</v>
      </c>
      <c r="B1074" s="54" t="s">
        <v>213</v>
      </c>
      <c r="C1074" s="46">
        <v>508</v>
      </c>
      <c r="D1074" s="47">
        <v>1</v>
      </c>
      <c r="E1074" s="47">
        <v>12675.226736639999</v>
      </c>
      <c r="F1074" s="48">
        <f t="shared" si="33"/>
        <v>152102.72083968</v>
      </c>
      <c r="G1074" s="49">
        <v>23478.516783341569</v>
      </c>
      <c r="H1074" s="49">
        <v>2705.1249017173332</v>
      </c>
      <c r="I1074" s="47">
        <v>27051.24901717333</v>
      </c>
      <c r="J1074" s="50"/>
      <c r="K1074" s="50"/>
      <c r="L1074" s="49">
        <v>48661.637408840659</v>
      </c>
      <c r="M1074" s="48">
        <f t="shared" si="32"/>
        <v>253999.2489507529</v>
      </c>
    </row>
    <row r="1075" spans="1:13" s="21" customFormat="1" ht="12" customHeight="1" x14ac:dyDescent="0.2">
      <c r="A1075" s="45" t="s">
        <v>218</v>
      </c>
      <c r="B1075" s="54" t="s">
        <v>213</v>
      </c>
      <c r="C1075" s="46">
        <v>508</v>
      </c>
      <c r="D1075" s="47">
        <v>1</v>
      </c>
      <c r="E1075" s="47">
        <v>13089.315133440001</v>
      </c>
      <c r="F1075" s="48">
        <f t="shared" si="33"/>
        <v>157071.78160128</v>
      </c>
      <c r="G1075" s="49">
        <v>20114.511866941437</v>
      </c>
      <c r="H1075" s="49">
        <v>2738.9041213155551</v>
      </c>
      <c r="I1075" s="47">
        <v>27389.041213155553</v>
      </c>
      <c r="J1075" s="50"/>
      <c r="K1075" s="50"/>
      <c r="L1075" s="49">
        <v>48954.176259911532</v>
      </c>
      <c r="M1075" s="48">
        <f t="shared" si="32"/>
        <v>256268.41506260406</v>
      </c>
    </row>
    <row r="1076" spans="1:13" s="21" customFormat="1" ht="12" customHeight="1" x14ac:dyDescent="0.2">
      <c r="A1076" s="45" t="s">
        <v>218</v>
      </c>
      <c r="B1076" s="54" t="s">
        <v>213</v>
      </c>
      <c r="C1076" s="46">
        <v>508</v>
      </c>
      <c r="D1076" s="47">
        <v>1</v>
      </c>
      <c r="E1076" s="47">
        <v>15698.375626752</v>
      </c>
      <c r="F1076" s="48">
        <f t="shared" si="33"/>
        <v>188380.507521024</v>
      </c>
      <c r="G1076" s="49">
        <v>0</v>
      </c>
      <c r="H1076" s="49">
        <v>2928.395937792</v>
      </c>
      <c r="I1076" s="47">
        <v>29283.95937792</v>
      </c>
      <c r="J1076" s="50"/>
      <c r="K1076" s="50"/>
      <c r="L1076" s="49">
        <v>39280.653145749202</v>
      </c>
      <c r="M1076" s="48">
        <f t="shared" si="32"/>
        <v>259873.5159824852</v>
      </c>
    </row>
    <row r="1077" spans="1:13" s="21" customFormat="1" ht="12" customHeight="1" x14ac:dyDescent="0.2">
      <c r="A1077" s="45" t="s">
        <v>219</v>
      </c>
      <c r="B1077" s="54" t="s">
        <v>213</v>
      </c>
      <c r="C1077" s="46">
        <v>508</v>
      </c>
      <c r="D1077" s="47">
        <v>1</v>
      </c>
      <c r="E1077" s="47">
        <v>7438.9272422399999</v>
      </c>
      <c r="F1077" s="48">
        <f t="shared" si="33"/>
        <v>89267.126906880003</v>
      </c>
      <c r="G1077" s="49">
        <v>5048.8390092840946</v>
      </c>
      <c r="H1077" s="49">
        <v>1639.3708028302219</v>
      </c>
      <c r="I1077" s="47">
        <v>16393.708028302219</v>
      </c>
      <c r="J1077" s="50"/>
      <c r="K1077" s="50"/>
      <c r="L1077" s="49">
        <v>38216.551624636384</v>
      </c>
      <c r="M1077" s="48">
        <f t="shared" si="32"/>
        <v>150565.59637193294</v>
      </c>
    </row>
    <row r="1078" spans="1:13" s="21" customFormat="1" ht="12" customHeight="1" x14ac:dyDescent="0.2">
      <c r="A1078" s="45" t="s">
        <v>219</v>
      </c>
      <c r="B1078" s="54" t="s">
        <v>213</v>
      </c>
      <c r="C1078" s="46">
        <v>508</v>
      </c>
      <c r="D1078" s="47">
        <v>1</v>
      </c>
      <c r="E1078" s="47">
        <v>7439.2759500800003</v>
      </c>
      <c r="F1078" s="48">
        <f t="shared" si="33"/>
        <v>89271.311400959996</v>
      </c>
      <c r="G1078" s="49">
        <v>0</v>
      </c>
      <c r="H1078" s="49">
        <v>1586.54599168</v>
      </c>
      <c r="I1078" s="47">
        <v>15865.4599168</v>
      </c>
      <c r="J1078" s="50"/>
      <c r="K1078" s="50"/>
      <c r="L1078" s="49">
        <v>37794.879790564439</v>
      </c>
      <c r="M1078" s="48">
        <f t="shared" si="32"/>
        <v>144518.19710000444</v>
      </c>
    </row>
    <row r="1079" spans="1:13" s="21" customFormat="1" ht="12" customHeight="1" x14ac:dyDescent="0.2">
      <c r="A1079" s="45" t="s">
        <v>33</v>
      </c>
      <c r="B1079" s="54" t="s">
        <v>213</v>
      </c>
      <c r="C1079" s="46">
        <v>508</v>
      </c>
      <c r="D1079" s="47">
        <v>1</v>
      </c>
      <c r="E1079" s="47">
        <v>17204.138132479999</v>
      </c>
      <c r="F1079" s="48">
        <f t="shared" si="33"/>
        <v>206449.65758975997</v>
      </c>
      <c r="G1079" s="49">
        <v>15342.460298201089</v>
      </c>
      <c r="H1079" s="49">
        <v>3374.7241731840004</v>
      </c>
      <c r="I1079" s="47">
        <v>33747.241731840004</v>
      </c>
      <c r="J1079" s="50"/>
      <c r="K1079" s="50"/>
      <c r="L1079" s="49">
        <v>54460.581371508866</v>
      </c>
      <c r="M1079" s="48">
        <f t="shared" si="32"/>
        <v>313374.66516449396</v>
      </c>
    </row>
    <row r="1080" spans="1:13" s="21" customFormat="1" ht="12" customHeight="1" x14ac:dyDescent="0.2">
      <c r="A1080" s="45" t="s">
        <v>220</v>
      </c>
      <c r="B1080" s="54" t="s">
        <v>221</v>
      </c>
      <c r="C1080" s="46">
        <v>508</v>
      </c>
      <c r="D1080" s="47">
        <v>1</v>
      </c>
      <c r="E1080" s="47">
        <v>10042.920775680001</v>
      </c>
      <c r="F1080" s="48">
        <f t="shared" si="33"/>
        <v>120515.04930816</v>
      </c>
      <c r="G1080" s="49">
        <v>0</v>
      </c>
      <c r="H1080" s="49">
        <v>2020.4867959466665</v>
      </c>
      <c r="I1080" s="47">
        <v>20204.867959466665</v>
      </c>
      <c r="J1080" s="50"/>
      <c r="K1080" s="50"/>
      <c r="L1080" s="49">
        <v>42551.111851467642</v>
      </c>
      <c r="M1080" s="48">
        <f t="shared" si="32"/>
        <v>185291.51591504097</v>
      </c>
    </row>
    <row r="1081" spans="1:13" s="21" customFormat="1" ht="12" customHeight="1" x14ac:dyDescent="0.2">
      <c r="A1081" s="45" t="s">
        <v>222</v>
      </c>
      <c r="B1081" s="54" t="s">
        <v>221</v>
      </c>
      <c r="C1081" s="46">
        <v>508</v>
      </c>
      <c r="D1081" s="47">
        <v>1</v>
      </c>
      <c r="E1081" s="47">
        <v>9946.3715686399992</v>
      </c>
      <c r="F1081" s="48">
        <f t="shared" si="33"/>
        <v>119356.45882367999</v>
      </c>
      <c r="G1081" s="49">
        <v>9270.3085800099834</v>
      </c>
      <c r="H1081" s="49">
        <v>2039.0950245120002</v>
      </c>
      <c r="I1081" s="47">
        <v>20390.950245120002</v>
      </c>
      <c r="J1081" s="50"/>
      <c r="K1081" s="50"/>
      <c r="L1081" s="49">
        <v>38097.597758054508</v>
      </c>
      <c r="M1081" s="48">
        <f t="shared" si="32"/>
        <v>189154.41043137648</v>
      </c>
    </row>
    <row r="1082" spans="1:13" s="21" customFormat="1" ht="12" customHeight="1" x14ac:dyDescent="0.2">
      <c r="A1082" s="45" t="s">
        <v>222</v>
      </c>
      <c r="B1082" s="54" t="s">
        <v>221</v>
      </c>
      <c r="C1082" s="46">
        <v>508</v>
      </c>
      <c r="D1082" s="47">
        <v>1</v>
      </c>
      <c r="E1082" s="47">
        <v>10103.05993216</v>
      </c>
      <c r="F1082" s="48">
        <f t="shared" si="33"/>
        <v>121236.71918592</v>
      </c>
      <c r="G1082" s="49">
        <v>12526.626456035328</v>
      </c>
      <c r="H1082" s="49">
        <v>2099.3173212728889</v>
      </c>
      <c r="I1082" s="47">
        <v>20993.173212728892</v>
      </c>
      <c r="J1082" s="50"/>
      <c r="K1082" s="50"/>
      <c r="L1082" s="49">
        <v>38821.979441701595</v>
      </c>
      <c r="M1082" s="48">
        <f t="shared" si="32"/>
        <v>195677.81561765872</v>
      </c>
    </row>
    <row r="1083" spans="1:13" s="21" customFormat="1" ht="12" customHeight="1" x14ac:dyDescent="0.2">
      <c r="A1083" s="45" t="s">
        <v>222</v>
      </c>
      <c r="B1083" s="54" t="s">
        <v>221</v>
      </c>
      <c r="C1083" s="46">
        <v>508</v>
      </c>
      <c r="D1083" s="47">
        <v>4</v>
      </c>
      <c r="E1083" s="47">
        <v>11320.003568640001</v>
      </c>
      <c r="F1083" s="48">
        <f t="shared" si="33"/>
        <v>543360.17129472003</v>
      </c>
      <c r="G1083" s="49">
        <v>51815.850996049921</v>
      </c>
      <c r="H1083" s="49">
        <v>9226.4691944533351</v>
      </c>
      <c r="I1083" s="47">
        <v>92264.691944533348</v>
      </c>
      <c r="J1083" s="50"/>
      <c r="K1083" s="50"/>
      <c r="L1083" s="49">
        <v>162870.53617410813</v>
      </c>
      <c r="M1083" s="48">
        <f t="shared" si="32"/>
        <v>859537.71960386483</v>
      </c>
    </row>
    <row r="1084" spans="1:13" s="21" customFormat="1" ht="12" customHeight="1" x14ac:dyDescent="0.2">
      <c r="A1084" s="45" t="s">
        <v>223</v>
      </c>
      <c r="B1084" s="54" t="s">
        <v>221</v>
      </c>
      <c r="C1084" s="46">
        <v>508</v>
      </c>
      <c r="D1084" s="47">
        <v>1</v>
      </c>
      <c r="E1084" s="47">
        <v>11807.12592384</v>
      </c>
      <c r="F1084" s="48">
        <f t="shared" si="33"/>
        <v>141685.51108607999</v>
      </c>
      <c r="G1084" s="49">
        <v>11048.597385007102</v>
      </c>
      <c r="H1084" s="49">
        <v>2430.2470366719995</v>
      </c>
      <c r="I1084" s="47">
        <v>24302.470366719997</v>
      </c>
      <c r="J1084" s="50"/>
      <c r="K1084" s="50"/>
      <c r="L1084" s="49">
        <v>46281.107136631254</v>
      </c>
      <c r="M1084" s="48">
        <f t="shared" si="32"/>
        <v>225747.93301111035</v>
      </c>
    </row>
    <row r="1085" spans="1:13" s="21" customFormat="1" ht="12" customHeight="1" x14ac:dyDescent="0.2">
      <c r="A1085" s="45" t="s">
        <v>224</v>
      </c>
      <c r="B1085" s="54" t="s">
        <v>225</v>
      </c>
      <c r="C1085" s="46">
        <v>508</v>
      </c>
      <c r="D1085" s="47">
        <v>1</v>
      </c>
      <c r="E1085" s="47">
        <v>10121.295242239999</v>
      </c>
      <c r="F1085" s="48">
        <f t="shared" si="33"/>
        <v>121455.54290688</v>
      </c>
      <c r="G1085" s="49">
        <v>16178.917491210241</v>
      </c>
      <c r="H1085" s="49">
        <v>2203.0116409599996</v>
      </c>
      <c r="I1085" s="47">
        <v>22030.116409599999</v>
      </c>
      <c r="J1085" s="50"/>
      <c r="K1085" s="50"/>
      <c r="L1085" s="49">
        <v>44243.333772822851</v>
      </c>
      <c r="M1085" s="48">
        <f t="shared" si="32"/>
        <v>206110.92222147313</v>
      </c>
    </row>
    <row r="1086" spans="1:13" s="21" customFormat="1" ht="12" customHeight="1" x14ac:dyDescent="0.2">
      <c r="A1086" s="45" t="s">
        <v>28</v>
      </c>
      <c r="B1086" s="54" t="s">
        <v>225</v>
      </c>
      <c r="C1086" s="46">
        <v>508</v>
      </c>
      <c r="D1086" s="47">
        <v>1</v>
      </c>
      <c r="E1086" s="47">
        <v>7875.8979686399998</v>
      </c>
      <c r="F1086" s="48">
        <f t="shared" si="33"/>
        <v>94510.775623680005</v>
      </c>
      <c r="G1086" s="49">
        <v>15841.824847699969</v>
      </c>
      <c r="H1086" s="49">
        <v>1825.2479609173336</v>
      </c>
      <c r="I1086" s="47">
        <v>18252.479609173333</v>
      </c>
      <c r="J1086" s="50"/>
      <c r="K1086" s="50"/>
      <c r="L1086" s="49">
        <v>39802.671216490933</v>
      </c>
      <c r="M1086" s="48">
        <f t="shared" si="32"/>
        <v>170232.99925796158</v>
      </c>
    </row>
    <row r="1087" spans="1:13" s="21" customFormat="1" ht="12" customHeight="1" x14ac:dyDescent="0.2">
      <c r="A1087" s="45" t="s">
        <v>28</v>
      </c>
      <c r="B1087" s="54" t="s">
        <v>225</v>
      </c>
      <c r="C1087" s="46">
        <v>508</v>
      </c>
      <c r="D1087" s="47">
        <v>1</v>
      </c>
      <c r="E1087" s="47">
        <v>9707.2705100799994</v>
      </c>
      <c r="F1087" s="48">
        <f t="shared" si="33"/>
        <v>116487.24612095999</v>
      </c>
      <c r="G1087" s="49">
        <v>12503.936557092866</v>
      </c>
      <c r="H1087" s="49">
        <v>2095.5147573475556</v>
      </c>
      <c r="I1087" s="47">
        <v>20955.147573475559</v>
      </c>
      <c r="J1087" s="50"/>
      <c r="K1087" s="50"/>
      <c r="L1087" s="49">
        <v>42809.009695588713</v>
      </c>
      <c r="M1087" s="48">
        <f t="shared" si="32"/>
        <v>194850.85470446467</v>
      </c>
    </row>
    <row r="1088" spans="1:13" s="21" customFormat="1" ht="12" customHeight="1" x14ac:dyDescent="0.2">
      <c r="A1088" s="45" t="s">
        <v>28</v>
      </c>
      <c r="B1088" s="54" t="s">
        <v>225</v>
      </c>
      <c r="C1088" s="46">
        <v>508</v>
      </c>
      <c r="D1088" s="47">
        <v>1</v>
      </c>
      <c r="E1088" s="47">
        <v>10621.57937152</v>
      </c>
      <c r="F1088" s="48">
        <f t="shared" si="33"/>
        <v>127458.95245824</v>
      </c>
      <c r="G1088" s="49">
        <v>6736.9176986542088</v>
      </c>
      <c r="H1088" s="49">
        <v>2187.4942250951112</v>
      </c>
      <c r="I1088" s="47">
        <v>21874.942250951113</v>
      </c>
      <c r="J1088" s="50"/>
      <c r="K1088" s="50"/>
      <c r="L1088" s="49">
        <v>44178.790107475703</v>
      </c>
      <c r="M1088" s="48">
        <f t="shared" si="32"/>
        <v>202437.09674041613</v>
      </c>
    </row>
    <row r="1089" spans="1:13" s="21" customFormat="1" ht="12" customHeight="1" x14ac:dyDescent="0.2">
      <c r="A1089" s="45" t="s">
        <v>43</v>
      </c>
      <c r="B1089" s="54" t="s">
        <v>225</v>
      </c>
      <c r="C1089" s="46">
        <v>508</v>
      </c>
      <c r="D1089" s="47">
        <v>1</v>
      </c>
      <c r="E1089" s="47">
        <v>41714.816532479999</v>
      </c>
      <c r="F1089" s="48">
        <f t="shared" si="33"/>
        <v>500577.79838975996</v>
      </c>
      <c r="G1089" s="49">
        <v>0</v>
      </c>
      <c r="H1089" s="49">
        <v>6993.3760887466651</v>
      </c>
      <c r="I1089" s="47">
        <v>69933.760887466662</v>
      </c>
      <c r="J1089" s="50"/>
      <c r="K1089" s="50"/>
      <c r="L1089" s="49">
        <v>52278.472838976042</v>
      </c>
      <c r="M1089" s="48">
        <f t="shared" si="32"/>
        <v>629783.40820494934</v>
      </c>
    </row>
    <row r="1090" spans="1:13" s="21" customFormat="1" ht="12" customHeight="1" x14ac:dyDescent="0.2">
      <c r="A1090" s="45" t="s">
        <v>32</v>
      </c>
      <c r="B1090" s="54" t="s">
        <v>225</v>
      </c>
      <c r="C1090" s="46">
        <v>508</v>
      </c>
      <c r="D1090" s="47">
        <v>1</v>
      </c>
      <c r="E1090" s="47">
        <v>8907.8568550399996</v>
      </c>
      <c r="F1090" s="48">
        <f t="shared" si="33"/>
        <v>106894.28226047999</v>
      </c>
      <c r="G1090" s="49">
        <v>11655.918551826431</v>
      </c>
      <c r="H1090" s="49">
        <v>1953.396774229333</v>
      </c>
      <c r="I1090" s="47">
        <v>19533.967742293331</v>
      </c>
      <c r="J1090" s="50"/>
      <c r="K1090" s="50"/>
      <c r="L1090" s="49">
        <v>41248.438704392742</v>
      </c>
      <c r="M1090" s="48">
        <f t="shared" si="32"/>
        <v>181286.00403322181</v>
      </c>
    </row>
    <row r="1091" spans="1:13" s="21" customFormat="1" ht="12" customHeight="1" x14ac:dyDescent="0.2">
      <c r="A1091" s="45" t="s">
        <v>32</v>
      </c>
      <c r="B1091" s="54" t="s">
        <v>225</v>
      </c>
      <c r="C1091" s="46">
        <v>508</v>
      </c>
      <c r="D1091" s="47">
        <v>1</v>
      </c>
      <c r="E1091" s="47">
        <v>9541.0207360000004</v>
      </c>
      <c r="F1091" s="48">
        <f t="shared" si="33"/>
        <v>114492.24883200001</v>
      </c>
      <c r="G1091" s="49">
        <v>21573.262894310399</v>
      </c>
      <c r="H1091" s="49">
        <v>2162.8010814222221</v>
      </c>
      <c r="I1091" s="47">
        <v>21628.010814222223</v>
      </c>
      <c r="J1091" s="50"/>
      <c r="K1091" s="50"/>
      <c r="L1091" s="49">
        <v>43282.285453067823</v>
      </c>
      <c r="M1091" s="48">
        <f t="shared" si="32"/>
        <v>203138.60907502269</v>
      </c>
    </row>
    <row r="1092" spans="1:13" s="21" customFormat="1" ht="12" customHeight="1" x14ac:dyDescent="0.2">
      <c r="A1092" s="45" t="s">
        <v>107</v>
      </c>
      <c r="B1092" s="54" t="s">
        <v>225</v>
      </c>
      <c r="C1092" s="46">
        <v>508</v>
      </c>
      <c r="D1092" s="47">
        <v>1</v>
      </c>
      <c r="E1092" s="47">
        <v>10769.73693952</v>
      </c>
      <c r="F1092" s="48">
        <f t="shared" si="33"/>
        <v>129236.84327424</v>
      </c>
      <c r="G1092" s="49">
        <v>16542.296781803518</v>
      </c>
      <c r="H1092" s="49">
        <v>2252.4913918577781</v>
      </c>
      <c r="I1092" s="47">
        <v>22524.913918577782</v>
      </c>
      <c r="J1092" s="50"/>
      <c r="K1092" s="50"/>
      <c r="L1092" s="49">
        <v>40248.886370733751</v>
      </c>
      <c r="M1092" s="48">
        <f t="shared" si="32"/>
        <v>210805.43173721281</v>
      </c>
    </row>
    <row r="1093" spans="1:13" s="21" customFormat="1" ht="12" customHeight="1" x14ac:dyDescent="0.2">
      <c r="A1093" s="45" t="s">
        <v>33</v>
      </c>
      <c r="B1093" s="54" t="s">
        <v>225</v>
      </c>
      <c r="C1093" s="46">
        <v>508</v>
      </c>
      <c r="D1093" s="47">
        <v>1</v>
      </c>
      <c r="E1093" s="47">
        <v>10181.07657216</v>
      </c>
      <c r="F1093" s="48">
        <f t="shared" si="33"/>
        <v>122172.91886592</v>
      </c>
      <c r="G1093" s="49">
        <v>16258.187534684157</v>
      </c>
      <c r="H1093" s="49">
        <v>2213.8054921955554</v>
      </c>
      <c r="I1093" s="47">
        <v>22138.054921955551</v>
      </c>
      <c r="J1093" s="50"/>
      <c r="K1093" s="50"/>
      <c r="L1093" s="49">
        <v>44406.654100171014</v>
      </c>
      <c r="M1093" s="48">
        <f t="shared" si="32"/>
        <v>207189.62091492629</v>
      </c>
    </row>
    <row r="1094" spans="1:13" s="21" customFormat="1" ht="12" customHeight="1" x14ac:dyDescent="0.2">
      <c r="A1094" s="45" t="s">
        <v>33</v>
      </c>
      <c r="B1094" s="54" t="s">
        <v>225</v>
      </c>
      <c r="C1094" s="46">
        <v>508</v>
      </c>
      <c r="D1094" s="47">
        <v>1</v>
      </c>
      <c r="E1094" s="47">
        <v>19150.84767232</v>
      </c>
      <c r="F1094" s="48">
        <f t="shared" si="33"/>
        <v>229810.17206784</v>
      </c>
      <c r="G1094" s="49">
        <v>11260.841605398527</v>
      </c>
      <c r="H1094" s="49">
        <v>3656.4237657884446</v>
      </c>
      <c r="I1094" s="47">
        <v>36564.237657884441</v>
      </c>
      <c r="J1094" s="50"/>
      <c r="K1094" s="50"/>
      <c r="L1094" s="49">
        <v>57287.332855871107</v>
      </c>
      <c r="M1094" s="48">
        <f t="shared" si="32"/>
        <v>338579.0079527825</v>
      </c>
    </row>
    <row r="1095" spans="1:13" s="21" customFormat="1" ht="12" customHeight="1" x14ac:dyDescent="0.2">
      <c r="A1095" s="45" t="s">
        <v>33</v>
      </c>
      <c r="B1095" s="54" t="s">
        <v>225</v>
      </c>
      <c r="C1095" s="46">
        <v>508</v>
      </c>
      <c r="D1095" s="47">
        <v>1</v>
      </c>
      <c r="E1095" s="47">
        <v>21314.047672320001</v>
      </c>
      <c r="F1095" s="48">
        <f t="shared" si="33"/>
        <v>255768.57206784002</v>
      </c>
      <c r="G1095" s="49">
        <v>12408.202885398527</v>
      </c>
      <c r="H1095" s="49">
        <v>4028.9748768995555</v>
      </c>
      <c r="I1095" s="47">
        <v>40289.748768995552</v>
      </c>
      <c r="J1095" s="50"/>
      <c r="K1095" s="50"/>
      <c r="L1095" s="49">
        <v>61463.044434835443</v>
      </c>
      <c r="M1095" s="48">
        <f t="shared" si="32"/>
        <v>373958.54303396912</v>
      </c>
    </row>
    <row r="1096" spans="1:13" s="21" customFormat="1" ht="12" customHeight="1" x14ac:dyDescent="0.2">
      <c r="A1096" s="45" t="s">
        <v>28</v>
      </c>
      <c r="B1096" s="54" t="s">
        <v>226</v>
      </c>
      <c r="C1096" s="46">
        <v>508</v>
      </c>
      <c r="D1096" s="47">
        <v>1</v>
      </c>
      <c r="E1096" s="47">
        <v>7654.0817100800004</v>
      </c>
      <c r="F1096" s="48">
        <f t="shared" si="33"/>
        <v>91848.980520960002</v>
      </c>
      <c r="G1096" s="49">
        <v>10325.913878052866</v>
      </c>
      <c r="H1096" s="49">
        <v>1730.5034151253337</v>
      </c>
      <c r="I1096" s="47">
        <v>17305.034151253338</v>
      </c>
      <c r="J1096" s="50"/>
      <c r="K1096" s="50"/>
      <c r="L1096" s="49">
        <v>38994.414484887988</v>
      </c>
      <c r="M1096" s="48">
        <f t="shared" si="32"/>
        <v>160204.84645027953</v>
      </c>
    </row>
    <row r="1097" spans="1:13" s="21" customFormat="1" ht="12" customHeight="1" x14ac:dyDescent="0.2">
      <c r="A1097" s="45" t="s">
        <v>29</v>
      </c>
      <c r="B1097" s="54" t="s">
        <v>226</v>
      </c>
      <c r="C1097" s="46">
        <v>508</v>
      </c>
      <c r="D1097" s="47">
        <v>1</v>
      </c>
      <c r="E1097" s="47">
        <v>13049.229706239999</v>
      </c>
      <c r="F1097" s="48">
        <f t="shared" si="33"/>
        <v>156590.75647487998</v>
      </c>
      <c r="G1097" s="49">
        <v>12036.815154284541</v>
      </c>
      <c r="H1097" s="49">
        <v>2647.6151985920001</v>
      </c>
      <c r="I1097" s="47">
        <v>26476.151985920002</v>
      </c>
      <c r="J1097" s="50"/>
      <c r="K1097" s="50"/>
      <c r="L1097" s="49">
        <v>48163.584976670274</v>
      </c>
      <c r="M1097" s="48">
        <f t="shared" si="32"/>
        <v>245914.92379034677</v>
      </c>
    </row>
    <row r="1098" spans="1:13" s="21" customFormat="1" ht="12" customHeight="1" x14ac:dyDescent="0.2">
      <c r="A1098" s="45" t="s">
        <v>227</v>
      </c>
      <c r="B1098" s="54" t="s">
        <v>226</v>
      </c>
      <c r="C1098" s="46">
        <v>508</v>
      </c>
      <c r="D1098" s="47">
        <v>1</v>
      </c>
      <c r="E1098" s="47">
        <v>7438.9272422399999</v>
      </c>
      <c r="F1098" s="48">
        <f t="shared" si="33"/>
        <v>89267.126906880003</v>
      </c>
      <c r="G1098" s="49">
        <v>12622.097523210239</v>
      </c>
      <c r="H1098" s="49">
        <v>1718.6951965155554</v>
      </c>
      <c r="I1098" s="47">
        <v>17186.951965155557</v>
      </c>
      <c r="J1098" s="50"/>
      <c r="K1098" s="50"/>
      <c r="L1098" s="49">
        <v>38849.877583820096</v>
      </c>
      <c r="M1098" s="48">
        <f t="shared" si="32"/>
        <v>159644.74917558144</v>
      </c>
    </row>
    <row r="1099" spans="1:13" s="21" customFormat="1" ht="12" customHeight="1" x14ac:dyDescent="0.2">
      <c r="A1099" s="45" t="s">
        <v>154</v>
      </c>
      <c r="B1099" s="54" t="s">
        <v>226</v>
      </c>
      <c r="C1099" s="46">
        <v>508</v>
      </c>
      <c r="D1099" s="47">
        <v>1</v>
      </c>
      <c r="E1099" s="47">
        <v>7685.53204224</v>
      </c>
      <c r="F1099" s="48">
        <f t="shared" si="33"/>
        <v>92226.38450688</v>
      </c>
      <c r="G1099" s="49">
        <v>12949.09548801024</v>
      </c>
      <c r="H1099" s="49">
        <v>1763.2210631822225</v>
      </c>
      <c r="I1099" s="47">
        <v>17632.210631822225</v>
      </c>
      <c r="J1099" s="50"/>
      <c r="K1099" s="50"/>
      <c r="L1099" s="49">
        <v>39262.978984566762</v>
      </c>
      <c r="M1099" s="48">
        <f t="shared" ref="M1099:M1162" si="34">F1099+G1099+H1099+I1099+J1099+K1099+L1099</f>
        <v>163833.89067446144</v>
      </c>
    </row>
    <row r="1100" spans="1:13" s="21" customFormat="1" ht="12" customHeight="1" x14ac:dyDescent="0.2">
      <c r="A1100" s="45" t="s">
        <v>205</v>
      </c>
      <c r="B1100" s="54" t="s">
        <v>226</v>
      </c>
      <c r="C1100" s="46">
        <v>508</v>
      </c>
      <c r="D1100" s="47">
        <v>1</v>
      </c>
      <c r="E1100" s="47">
        <v>7438.9272422399999</v>
      </c>
      <c r="F1100" s="48">
        <f t="shared" ref="F1100:F1163" si="35">(D1100*E1100)*12</f>
        <v>89267.126906880003</v>
      </c>
      <c r="G1100" s="49">
        <v>15146.517027852286</v>
      </c>
      <c r="H1100" s="49">
        <v>1745.1366610773332</v>
      </c>
      <c r="I1100" s="47">
        <v>17451.36661077333</v>
      </c>
      <c r="J1100" s="50"/>
      <c r="K1100" s="50"/>
      <c r="L1100" s="49">
        <v>39060.986236881319</v>
      </c>
      <c r="M1100" s="48">
        <f t="shared" si="34"/>
        <v>162671.13344346429</v>
      </c>
    </row>
    <row r="1101" spans="1:13" s="21" customFormat="1" ht="12" customHeight="1" x14ac:dyDescent="0.2">
      <c r="A1101" s="45" t="s">
        <v>107</v>
      </c>
      <c r="B1101" s="54" t="s">
        <v>226</v>
      </c>
      <c r="C1101" s="46">
        <v>508</v>
      </c>
      <c r="D1101" s="47">
        <v>1</v>
      </c>
      <c r="E1101" s="47">
        <v>10906.703841279999</v>
      </c>
      <c r="F1101" s="48">
        <f t="shared" si="35"/>
        <v>130880.44609535999</v>
      </c>
      <c r="G1101" s="49">
        <v>16723.91489353728</v>
      </c>
      <c r="H1101" s="49">
        <v>2277.2215268977779</v>
      </c>
      <c r="I1101" s="47">
        <v>22772.215268977779</v>
      </c>
      <c r="J1101" s="50"/>
      <c r="K1101" s="50"/>
      <c r="L1101" s="49">
        <v>40463.057253823361</v>
      </c>
      <c r="M1101" s="48">
        <f t="shared" si="34"/>
        <v>213116.85503859617</v>
      </c>
    </row>
    <row r="1102" spans="1:13" s="21" customFormat="1" ht="12" customHeight="1" x14ac:dyDescent="0.2">
      <c r="A1102" s="45" t="s">
        <v>107</v>
      </c>
      <c r="B1102" s="54" t="s">
        <v>226</v>
      </c>
      <c r="C1102" s="46">
        <v>508</v>
      </c>
      <c r="D1102" s="47">
        <v>1</v>
      </c>
      <c r="E1102" s="47">
        <v>11163.960238080001</v>
      </c>
      <c r="F1102" s="48">
        <f t="shared" si="35"/>
        <v>133967.52285696001</v>
      </c>
      <c r="G1102" s="49">
        <v>17065.036875694081</v>
      </c>
      <c r="H1102" s="49">
        <v>2323.6705985422223</v>
      </c>
      <c r="I1102" s="47">
        <v>23236.705985422224</v>
      </c>
      <c r="J1102" s="50"/>
      <c r="K1102" s="50"/>
      <c r="L1102" s="49">
        <v>40865.321077967172</v>
      </c>
      <c r="M1102" s="48">
        <f t="shared" si="34"/>
        <v>217458.25739458573</v>
      </c>
    </row>
    <row r="1103" spans="1:13" s="21" customFormat="1" ht="12" customHeight="1" x14ac:dyDescent="0.2">
      <c r="A1103" s="45" t="s">
        <v>33</v>
      </c>
      <c r="B1103" s="54" t="s">
        <v>226</v>
      </c>
      <c r="C1103" s="46">
        <v>508</v>
      </c>
      <c r="D1103" s="47">
        <v>1</v>
      </c>
      <c r="E1103" s="47">
        <v>10830.036572159999</v>
      </c>
      <c r="F1103" s="48">
        <f t="shared" si="35"/>
        <v>129960.43886591999</v>
      </c>
      <c r="G1103" s="49">
        <v>6847.4833978736624</v>
      </c>
      <c r="H1103" s="49">
        <v>2223.3951874275554</v>
      </c>
      <c r="I1103" s="47">
        <v>22233.951874275554</v>
      </c>
      <c r="J1103" s="50"/>
      <c r="K1103" s="50"/>
      <c r="L1103" s="49">
        <v>44489.703929582603</v>
      </c>
      <c r="M1103" s="48">
        <f t="shared" si="34"/>
        <v>205754.97325507936</v>
      </c>
    </row>
    <row r="1104" spans="1:13" s="21" customFormat="1" ht="12" customHeight="1" x14ac:dyDescent="0.2">
      <c r="A1104" s="45" t="s">
        <v>228</v>
      </c>
      <c r="B1104" s="54" t="s">
        <v>226</v>
      </c>
      <c r="C1104" s="46">
        <v>508</v>
      </c>
      <c r="D1104" s="47">
        <v>1</v>
      </c>
      <c r="E1104" s="47">
        <v>7946.1137100799997</v>
      </c>
      <c r="F1104" s="48">
        <f t="shared" si="35"/>
        <v>95353.364520959993</v>
      </c>
      <c r="G1104" s="49">
        <v>10635.701423652863</v>
      </c>
      <c r="H1104" s="49">
        <v>1782.4202151253335</v>
      </c>
      <c r="I1104" s="47">
        <v>17824.202151253336</v>
      </c>
      <c r="J1104" s="50"/>
      <c r="K1104" s="50"/>
      <c r="L1104" s="49">
        <v>39477.136891287977</v>
      </c>
      <c r="M1104" s="48">
        <f t="shared" si="34"/>
        <v>165072.82520227949</v>
      </c>
    </row>
    <row r="1105" spans="1:13" s="21" customFormat="1" ht="12" customHeight="1" x14ac:dyDescent="0.2">
      <c r="A1105" s="45" t="s">
        <v>28</v>
      </c>
      <c r="B1105" s="54" t="s">
        <v>229</v>
      </c>
      <c r="C1105" s="46">
        <v>508</v>
      </c>
      <c r="D1105" s="47">
        <v>1</v>
      </c>
      <c r="E1105" s="47">
        <v>7649.8634700800003</v>
      </c>
      <c r="F1105" s="48">
        <f t="shared" si="35"/>
        <v>91798.361640960007</v>
      </c>
      <c r="G1105" s="49">
        <v>5160.7195845304313</v>
      </c>
      <c r="H1105" s="49">
        <v>1675.6987087359998</v>
      </c>
      <c r="I1105" s="47">
        <v>16756.987087360001</v>
      </c>
      <c r="J1105" s="50"/>
      <c r="K1105" s="50"/>
      <c r="L1105" s="49">
        <v>38555.868328211545</v>
      </c>
      <c r="M1105" s="48">
        <f t="shared" si="34"/>
        <v>153947.63534979799</v>
      </c>
    </row>
    <row r="1106" spans="1:13" s="21" customFormat="1" ht="12" customHeight="1" x14ac:dyDescent="0.2">
      <c r="A1106" s="45" t="s">
        <v>30</v>
      </c>
      <c r="B1106" s="54" t="s">
        <v>229</v>
      </c>
      <c r="C1106" s="46">
        <v>508</v>
      </c>
      <c r="D1106" s="47">
        <v>1</v>
      </c>
      <c r="E1106" s="47">
        <v>7524.4272896000002</v>
      </c>
      <c r="F1106" s="48">
        <f t="shared" si="35"/>
        <v>90293.127475200003</v>
      </c>
      <c r="G1106" s="49">
        <v>7641.2823516057597</v>
      </c>
      <c r="H1106" s="49">
        <v>1680.7747756799999</v>
      </c>
      <c r="I1106" s="47">
        <v>16807.747756799999</v>
      </c>
      <c r="J1106" s="50"/>
      <c r="K1106" s="50"/>
      <c r="L1106" s="49">
        <v>38567.093754932306</v>
      </c>
      <c r="M1106" s="48">
        <f t="shared" si="34"/>
        <v>154990.02611421805</v>
      </c>
    </row>
    <row r="1107" spans="1:13" s="21" customFormat="1" ht="12" customHeight="1" x14ac:dyDescent="0.2">
      <c r="A1107" s="45" t="s">
        <v>57</v>
      </c>
      <c r="B1107" s="54" t="s">
        <v>229</v>
      </c>
      <c r="C1107" s="46">
        <v>508</v>
      </c>
      <c r="D1107" s="47">
        <v>1</v>
      </c>
      <c r="E1107" s="47">
        <v>7510.3128422399996</v>
      </c>
      <c r="F1107" s="48">
        <f t="shared" si="35"/>
        <v>90123.754106879991</v>
      </c>
      <c r="G1107" s="49">
        <v>12716.754828810241</v>
      </c>
      <c r="H1107" s="49">
        <v>1731.584263182222</v>
      </c>
      <c r="I1107" s="47">
        <v>17315.842631822223</v>
      </c>
      <c r="J1107" s="50"/>
      <c r="K1107" s="50"/>
      <c r="L1107" s="49">
        <v>38969.459568246755</v>
      </c>
      <c r="M1107" s="48">
        <f t="shared" si="34"/>
        <v>160857.39539894141</v>
      </c>
    </row>
    <row r="1108" spans="1:13" s="21" customFormat="1" ht="12" customHeight="1" x14ac:dyDescent="0.2">
      <c r="A1108" s="45" t="s">
        <v>68</v>
      </c>
      <c r="B1108" s="54" t="s">
        <v>229</v>
      </c>
      <c r="C1108" s="46">
        <v>508</v>
      </c>
      <c r="D1108" s="47">
        <v>1</v>
      </c>
      <c r="E1108" s="47">
        <v>13714.058076159999</v>
      </c>
      <c r="F1108" s="48">
        <f t="shared" si="35"/>
        <v>164568.69691391999</v>
      </c>
      <c r="G1108" s="49">
        <v>0</v>
      </c>
      <c r="H1108" s="49">
        <v>2326.5830126933333</v>
      </c>
      <c r="I1108" s="47">
        <v>23265.830126933335</v>
      </c>
      <c r="J1108" s="50"/>
      <c r="K1108" s="50"/>
      <c r="L1108" s="49">
        <v>23368.623516488322</v>
      </c>
      <c r="M1108" s="48">
        <f t="shared" si="34"/>
        <v>213529.73357003499</v>
      </c>
    </row>
    <row r="1109" spans="1:13" s="21" customFormat="1" ht="12" customHeight="1" x14ac:dyDescent="0.2">
      <c r="A1109" s="45" t="s">
        <v>230</v>
      </c>
      <c r="B1109" s="54" t="s">
        <v>229</v>
      </c>
      <c r="C1109" s="46">
        <v>508</v>
      </c>
      <c r="D1109" s="47">
        <v>5</v>
      </c>
      <c r="E1109" s="47">
        <v>7438.9272422399999</v>
      </c>
      <c r="F1109" s="48">
        <f t="shared" si="35"/>
        <v>446335.63453439996</v>
      </c>
      <c r="G1109" s="49">
        <v>63110.487616051185</v>
      </c>
      <c r="H1109" s="49">
        <v>8593.4759825777764</v>
      </c>
      <c r="I1109" s="47">
        <v>85934.759825777786</v>
      </c>
      <c r="J1109" s="50"/>
      <c r="K1109" s="50"/>
      <c r="L1109" s="49">
        <v>194249.38791910047</v>
      </c>
      <c r="M1109" s="48">
        <f t="shared" si="34"/>
        <v>798223.74587790715</v>
      </c>
    </row>
    <row r="1110" spans="1:13" s="21" customFormat="1" ht="12" customHeight="1" x14ac:dyDescent="0.2">
      <c r="A1110" s="45" t="s">
        <v>230</v>
      </c>
      <c r="B1110" s="54" t="s">
        <v>229</v>
      </c>
      <c r="C1110" s="46">
        <v>508</v>
      </c>
      <c r="D1110" s="47">
        <v>1</v>
      </c>
      <c r="E1110" s="47">
        <v>7444.2513100799997</v>
      </c>
      <c r="F1110" s="48">
        <f t="shared" si="35"/>
        <v>89331.01572096</v>
      </c>
      <c r="G1110" s="49">
        <v>10103.325789732864</v>
      </c>
      <c r="H1110" s="49">
        <v>1693.2002329031111</v>
      </c>
      <c r="I1110" s="47">
        <v>16932.002329031111</v>
      </c>
      <c r="J1110" s="50"/>
      <c r="K1110" s="50"/>
      <c r="L1110" s="49">
        <v>38647.569496585755</v>
      </c>
      <c r="M1110" s="48">
        <f t="shared" si="34"/>
        <v>156707.11356921284</v>
      </c>
    </row>
    <row r="1111" spans="1:13" s="21" customFormat="1" ht="12" customHeight="1" x14ac:dyDescent="0.2">
      <c r="A1111" s="45" t="s">
        <v>230</v>
      </c>
      <c r="B1111" s="54" t="s">
        <v>229</v>
      </c>
      <c r="C1111" s="46">
        <v>508</v>
      </c>
      <c r="D1111" s="47">
        <v>1</v>
      </c>
      <c r="E1111" s="47">
        <v>9335.4245836800001</v>
      </c>
      <c r="F1111" s="48">
        <f t="shared" si="35"/>
        <v>112025.09500416</v>
      </c>
      <c r="G1111" s="49">
        <v>15136.852997959679</v>
      </c>
      <c r="H1111" s="49">
        <v>2061.1183276088886</v>
      </c>
      <c r="I1111" s="47">
        <v>20611.18327608889</v>
      </c>
      <c r="J1111" s="50"/>
      <c r="K1111" s="50"/>
      <c r="L1111" s="49">
        <v>42337.318321345461</v>
      </c>
      <c r="M1111" s="48">
        <f t="shared" si="34"/>
        <v>192171.56792716292</v>
      </c>
    </row>
    <row r="1112" spans="1:13" s="21" customFormat="1" ht="12" customHeight="1" x14ac:dyDescent="0.2">
      <c r="A1112" s="45" t="s">
        <v>205</v>
      </c>
      <c r="B1112" s="54" t="s">
        <v>229</v>
      </c>
      <c r="C1112" s="46">
        <v>508</v>
      </c>
      <c r="D1112" s="47">
        <v>1</v>
      </c>
      <c r="E1112" s="47">
        <v>5596.3671296000002</v>
      </c>
      <c r="F1112" s="48">
        <f t="shared" si="35"/>
        <v>67156.405555200006</v>
      </c>
      <c r="G1112" s="49">
        <v>6107.3176883097603</v>
      </c>
      <c r="H1112" s="49">
        <v>1343.3642476800001</v>
      </c>
      <c r="I1112" s="47">
        <v>13433.6424768</v>
      </c>
      <c r="J1112" s="50"/>
      <c r="K1112" s="50"/>
      <c r="L1112" s="49">
        <v>34943.655136326866</v>
      </c>
      <c r="M1112" s="48">
        <f t="shared" si="34"/>
        <v>122984.38510431664</v>
      </c>
    </row>
    <row r="1113" spans="1:13" s="21" customFormat="1" ht="12" customHeight="1" x14ac:dyDescent="0.2">
      <c r="A1113" s="45" t="s">
        <v>205</v>
      </c>
      <c r="B1113" s="54" t="s">
        <v>229</v>
      </c>
      <c r="C1113" s="46">
        <v>508</v>
      </c>
      <c r="D1113" s="47">
        <v>3</v>
      </c>
      <c r="E1113" s="47">
        <v>6646.4389222399996</v>
      </c>
      <c r="F1113" s="48">
        <f t="shared" si="35"/>
        <v>239271.80120063998</v>
      </c>
      <c r="G1113" s="49">
        <v>20828.264419602434</v>
      </c>
      <c r="H1113" s="49">
        <v>4581.3804341760006</v>
      </c>
      <c r="I1113" s="47">
        <v>45813.804341760006</v>
      </c>
      <c r="J1113" s="50"/>
      <c r="K1113" s="50"/>
      <c r="L1113" s="49">
        <v>109442.11200595669</v>
      </c>
      <c r="M1113" s="48">
        <f t="shared" si="34"/>
        <v>419937.3624021351</v>
      </c>
    </row>
    <row r="1114" spans="1:13" s="21" customFormat="1" ht="12" customHeight="1" x14ac:dyDescent="0.2">
      <c r="A1114" s="45" t="s">
        <v>205</v>
      </c>
      <c r="B1114" s="54" t="s">
        <v>229</v>
      </c>
      <c r="C1114" s="46">
        <v>508</v>
      </c>
      <c r="D1114" s="47">
        <v>1</v>
      </c>
      <c r="E1114" s="47">
        <v>6648.1937100799996</v>
      </c>
      <c r="F1114" s="48">
        <f t="shared" si="35"/>
        <v>79778.324520959999</v>
      </c>
      <c r="G1114" s="49">
        <v>9258.8678876528647</v>
      </c>
      <c r="H1114" s="49">
        <v>1551.6788817920001</v>
      </c>
      <c r="I1114" s="47">
        <v>15516.788817920002</v>
      </c>
      <c r="J1114" s="50"/>
      <c r="K1114" s="50"/>
      <c r="L1114" s="49">
        <v>36665.313041153044</v>
      </c>
      <c r="M1114" s="48">
        <f t="shared" si="34"/>
        <v>142770.97314947791</v>
      </c>
    </row>
    <row r="1115" spans="1:13" s="21" customFormat="1" ht="12" customHeight="1" x14ac:dyDescent="0.2">
      <c r="A1115" s="45" t="s">
        <v>205</v>
      </c>
      <c r="B1115" s="54" t="s">
        <v>229</v>
      </c>
      <c r="C1115" s="46">
        <v>508</v>
      </c>
      <c r="D1115" s="47">
        <v>1</v>
      </c>
      <c r="E1115" s="47">
        <v>6662.9294284799998</v>
      </c>
      <c r="F1115" s="48">
        <f t="shared" si="35"/>
        <v>79955.153141760005</v>
      </c>
      <c r="G1115" s="49">
        <v>6955.8746532986861</v>
      </c>
      <c r="H1115" s="49">
        <v>1530.0126499839998</v>
      </c>
      <c r="I1115" s="47">
        <v>15300.126499839998</v>
      </c>
      <c r="J1115" s="50"/>
      <c r="K1115" s="50"/>
      <c r="L1115" s="49">
        <v>36512.54686171221</v>
      </c>
      <c r="M1115" s="48">
        <f t="shared" si="34"/>
        <v>140253.7138065949</v>
      </c>
    </row>
    <row r="1116" spans="1:13" s="21" customFormat="1" ht="12" customHeight="1" x14ac:dyDescent="0.2">
      <c r="A1116" s="45" t="s">
        <v>205</v>
      </c>
      <c r="B1116" s="54" t="s">
        <v>229</v>
      </c>
      <c r="C1116" s="46">
        <v>508</v>
      </c>
      <c r="D1116" s="47">
        <v>1</v>
      </c>
      <c r="E1116" s="47">
        <v>7438.9272422399999</v>
      </c>
      <c r="F1116" s="48">
        <f t="shared" si="35"/>
        <v>89267.126906880003</v>
      </c>
      <c r="G1116" s="49">
        <v>12622.097523210239</v>
      </c>
      <c r="H1116" s="49">
        <v>1718.6951965155554</v>
      </c>
      <c r="I1116" s="47">
        <v>17186.951965155557</v>
      </c>
      <c r="J1116" s="50"/>
      <c r="K1116" s="50"/>
      <c r="L1116" s="49">
        <v>38849.877583820096</v>
      </c>
      <c r="M1116" s="48">
        <f t="shared" si="34"/>
        <v>159644.74917558144</v>
      </c>
    </row>
    <row r="1117" spans="1:13" s="21" customFormat="1" ht="12" customHeight="1" x14ac:dyDescent="0.2">
      <c r="A1117" s="45" t="s">
        <v>205</v>
      </c>
      <c r="B1117" s="54" t="s">
        <v>229</v>
      </c>
      <c r="C1117" s="46">
        <v>508</v>
      </c>
      <c r="D1117" s="47">
        <v>2</v>
      </c>
      <c r="E1117" s="47">
        <v>7444.2513100799997</v>
      </c>
      <c r="F1117" s="48">
        <f t="shared" si="35"/>
        <v>178662.03144192</v>
      </c>
      <c r="G1117" s="49">
        <v>20206.651579465728</v>
      </c>
      <c r="H1117" s="49">
        <v>3386.4004658062222</v>
      </c>
      <c r="I1117" s="47">
        <v>33864.004658062222</v>
      </c>
      <c r="J1117" s="50"/>
      <c r="K1117" s="50"/>
      <c r="L1117" s="49">
        <v>77295.138993171509</v>
      </c>
      <c r="M1117" s="48">
        <f t="shared" si="34"/>
        <v>313414.22713842569</v>
      </c>
    </row>
    <row r="1118" spans="1:13" s="21" customFormat="1" ht="12" customHeight="1" x14ac:dyDescent="0.2">
      <c r="A1118" s="45" t="s">
        <v>205</v>
      </c>
      <c r="B1118" s="54" t="s">
        <v>229</v>
      </c>
      <c r="C1118" s="46">
        <v>508</v>
      </c>
      <c r="D1118" s="47">
        <v>1</v>
      </c>
      <c r="E1118" s="47">
        <v>9024.5528422400002</v>
      </c>
      <c r="F1118" s="48">
        <f t="shared" si="35"/>
        <v>108294.63410688</v>
      </c>
      <c r="G1118" s="49">
        <v>8834.7822412861442</v>
      </c>
      <c r="H1118" s="49">
        <v>1943.2967473920003</v>
      </c>
      <c r="I1118" s="47">
        <v>19432.967473920002</v>
      </c>
      <c r="J1118" s="50"/>
      <c r="K1118" s="50"/>
      <c r="L1118" s="49">
        <v>41211.964534206163</v>
      </c>
      <c r="M1118" s="48">
        <f t="shared" si="34"/>
        <v>179717.64510368431</v>
      </c>
    </row>
    <row r="1119" spans="1:13" s="21" customFormat="1" ht="12" customHeight="1" x14ac:dyDescent="0.2">
      <c r="A1119" s="45" t="s">
        <v>205</v>
      </c>
      <c r="B1119" s="54" t="s">
        <v>229</v>
      </c>
      <c r="C1119" s="46">
        <v>508</v>
      </c>
      <c r="D1119" s="47">
        <v>1</v>
      </c>
      <c r="E1119" s="47">
        <v>9116.6091161599998</v>
      </c>
      <c r="F1119" s="48">
        <f t="shared" si="35"/>
        <v>109399.30939392</v>
      </c>
      <c r="G1119" s="49">
        <v>14846.703688028159</v>
      </c>
      <c r="H1119" s="49">
        <v>2021.6099793066667</v>
      </c>
      <c r="I1119" s="47">
        <v>20216.099793066667</v>
      </c>
      <c r="J1119" s="50"/>
      <c r="K1119" s="50"/>
      <c r="L1119" s="49">
        <v>41912.008155896605</v>
      </c>
      <c r="M1119" s="48">
        <f t="shared" si="34"/>
        <v>188395.73101021809</v>
      </c>
    </row>
    <row r="1120" spans="1:13" s="21" customFormat="1" ht="12" customHeight="1" x14ac:dyDescent="0.2">
      <c r="A1120" s="45" t="s">
        <v>33</v>
      </c>
      <c r="B1120" s="54" t="s">
        <v>229</v>
      </c>
      <c r="C1120" s="46">
        <v>508</v>
      </c>
      <c r="D1120" s="47">
        <v>1</v>
      </c>
      <c r="E1120" s="47">
        <v>11177.65415936</v>
      </c>
      <c r="F1120" s="48">
        <f t="shared" si="35"/>
        <v>134131.84991232</v>
      </c>
      <c r="G1120" s="49">
        <v>17579.64941531136</v>
      </c>
      <c r="H1120" s="49">
        <v>2393.7431121066666</v>
      </c>
      <c r="I1120" s="47">
        <v>23937.431121066667</v>
      </c>
      <c r="J1120" s="50"/>
      <c r="K1120" s="50"/>
      <c r="L1120" s="49">
        <v>45964.971468639604</v>
      </c>
      <c r="M1120" s="48">
        <f t="shared" si="34"/>
        <v>224007.64502944431</v>
      </c>
    </row>
    <row r="1121" spans="1:13" s="21" customFormat="1" ht="12" customHeight="1" x14ac:dyDescent="0.2">
      <c r="A1121" s="45" t="s">
        <v>33</v>
      </c>
      <c r="B1121" s="54" t="s">
        <v>229</v>
      </c>
      <c r="C1121" s="46">
        <v>508</v>
      </c>
      <c r="D1121" s="47">
        <v>1</v>
      </c>
      <c r="E1121" s="47">
        <v>13714.058076159999</v>
      </c>
      <c r="F1121" s="48">
        <f t="shared" si="35"/>
        <v>164568.69691391999</v>
      </c>
      <c r="G1121" s="49">
        <v>0</v>
      </c>
      <c r="H1121" s="49">
        <v>2326.5830126933333</v>
      </c>
      <c r="I1121" s="47">
        <v>23265.830126933335</v>
      </c>
      <c r="J1121" s="50"/>
      <c r="K1121" s="50"/>
      <c r="L1121" s="49">
        <v>23368.623516488322</v>
      </c>
      <c r="M1121" s="48">
        <f t="shared" si="34"/>
        <v>213529.73357003499</v>
      </c>
    </row>
    <row r="1122" spans="1:13" s="21" customFormat="1" ht="12" customHeight="1" x14ac:dyDescent="0.2">
      <c r="A1122" s="45" t="s">
        <v>33</v>
      </c>
      <c r="B1122" s="54" t="s">
        <v>229</v>
      </c>
      <c r="C1122" s="46">
        <v>508</v>
      </c>
      <c r="D1122" s="47">
        <v>1</v>
      </c>
      <c r="E1122" s="47">
        <v>14982.9202432</v>
      </c>
      <c r="F1122" s="48">
        <f t="shared" si="35"/>
        <v>179795.04291839999</v>
      </c>
      <c r="G1122" s="49">
        <v>18100.345793986562</v>
      </c>
      <c r="H1122" s="49">
        <v>3033.4080432355563</v>
      </c>
      <c r="I1122" s="47">
        <v>30334.080432355564</v>
      </c>
      <c r="J1122" s="50"/>
      <c r="K1122" s="50"/>
      <c r="L1122" s="49">
        <v>51504.674464993761</v>
      </c>
      <c r="M1122" s="48">
        <f t="shared" si="34"/>
        <v>282767.55165297142</v>
      </c>
    </row>
    <row r="1123" spans="1:13" s="21" customFormat="1" ht="12" customHeight="1" x14ac:dyDescent="0.2">
      <c r="A1123" s="45" t="s">
        <v>30</v>
      </c>
      <c r="B1123" s="54" t="s">
        <v>231</v>
      </c>
      <c r="C1123" s="46">
        <v>508</v>
      </c>
      <c r="D1123" s="47">
        <v>1</v>
      </c>
      <c r="E1123" s="47">
        <v>6643.9754700800004</v>
      </c>
      <c r="F1123" s="48">
        <f t="shared" si="35"/>
        <v>79727.705640960005</v>
      </c>
      <c r="G1123" s="49">
        <v>4627.1965893304314</v>
      </c>
      <c r="H1123" s="49">
        <v>1502.4624420693335</v>
      </c>
      <c r="I1123" s="47">
        <v>15024.624420693333</v>
      </c>
      <c r="J1123" s="50"/>
      <c r="K1123" s="50"/>
      <c r="L1123" s="49">
        <v>36294.814127155594</v>
      </c>
      <c r="M1123" s="48">
        <f t="shared" si="34"/>
        <v>137176.80322020868</v>
      </c>
    </row>
    <row r="1124" spans="1:13" s="21" customFormat="1" ht="12" customHeight="1" x14ac:dyDescent="0.2">
      <c r="A1124" s="45" t="s">
        <v>227</v>
      </c>
      <c r="B1124" s="54" t="s">
        <v>231</v>
      </c>
      <c r="C1124" s="46">
        <v>508</v>
      </c>
      <c r="D1124" s="47">
        <v>1</v>
      </c>
      <c r="E1124" s="47">
        <v>7438.9272422399999</v>
      </c>
      <c r="F1124" s="48">
        <f t="shared" si="35"/>
        <v>89267.126906880003</v>
      </c>
      <c r="G1124" s="49">
        <v>15146.517027852286</v>
      </c>
      <c r="H1124" s="49">
        <v>1745.1366610773332</v>
      </c>
      <c r="I1124" s="47">
        <v>17451.36661077333</v>
      </c>
      <c r="J1124" s="50"/>
      <c r="K1124" s="50"/>
      <c r="L1124" s="49">
        <v>39060.986236881319</v>
      </c>
      <c r="M1124" s="48">
        <f t="shared" si="34"/>
        <v>162671.13344346429</v>
      </c>
    </row>
    <row r="1125" spans="1:13" s="21" customFormat="1" ht="12" customHeight="1" x14ac:dyDescent="0.2">
      <c r="A1125" s="45" t="s">
        <v>35</v>
      </c>
      <c r="B1125" s="54" t="s">
        <v>231</v>
      </c>
      <c r="C1125" s="46">
        <v>508</v>
      </c>
      <c r="D1125" s="47">
        <v>1</v>
      </c>
      <c r="E1125" s="47">
        <v>7438.9272422399999</v>
      </c>
      <c r="F1125" s="48">
        <f t="shared" si="35"/>
        <v>89267.126906880003</v>
      </c>
      <c r="G1125" s="49">
        <v>12622.097523210239</v>
      </c>
      <c r="H1125" s="49">
        <v>1718.6951965155554</v>
      </c>
      <c r="I1125" s="47">
        <v>17186.951965155557</v>
      </c>
      <c r="J1125" s="50"/>
      <c r="K1125" s="50"/>
      <c r="L1125" s="49">
        <v>38849.877583820096</v>
      </c>
      <c r="M1125" s="48">
        <f t="shared" si="34"/>
        <v>159644.74917558144</v>
      </c>
    </row>
    <row r="1126" spans="1:13" s="21" customFormat="1" ht="12" customHeight="1" x14ac:dyDescent="0.2">
      <c r="A1126" s="45" t="s">
        <v>35</v>
      </c>
      <c r="B1126" s="54" t="s">
        <v>231</v>
      </c>
      <c r="C1126" s="46">
        <v>508</v>
      </c>
      <c r="D1126" s="47">
        <v>1</v>
      </c>
      <c r="E1126" s="47">
        <v>7705.0008422399997</v>
      </c>
      <c r="F1126" s="48">
        <f t="shared" si="35"/>
        <v>92460.01010688</v>
      </c>
      <c r="G1126" s="49">
        <v>12974.911116810239</v>
      </c>
      <c r="H1126" s="49">
        <v>1766.7362631822218</v>
      </c>
      <c r="I1126" s="47">
        <v>17667.362631822216</v>
      </c>
      <c r="J1126" s="50"/>
      <c r="K1126" s="50"/>
      <c r="L1126" s="49">
        <v>39295.592253046758</v>
      </c>
      <c r="M1126" s="48">
        <f t="shared" si="34"/>
        <v>164164.61237174142</v>
      </c>
    </row>
    <row r="1127" spans="1:13" s="21" customFormat="1" ht="12" customHeight="1" x14ac:dyDescent="0.2">
      <c r="A1127" s="45" t="s">
        <v>35</v>
      </c>
      <c r="B1127" s="54" t="s">
        <v>231</v>
      </c>
      <c r="C1127" s="46">
        <v>508</v>
      </c>
      <c r="D1127" s="47">
        <v>1</v>
      </c>
      <c r="E1127" s="47">
        <v>8131.1555686399997</v>
      </c>
      <c r="F1127" s="48">
        <f t="shared" si="35"/>
        <v>97573.86682368</v>
      </c>
      <c r="G1127" s="49">
        <v>13539.992284016638</v>
      </c>
      <c r="H1127" s="49">
        <v>1843.6808665600001</v>
      </c>
      <c r="I1127" s="47">
        <v>18436.808665600001</v>
      </c>
      <c r="J1127" s="50"/>
      <c r="K1127" s="50"/>
      <c r="L1127" s="49">
        <v>40032.193640302765</v>
      </c>
      <c r="M1127" s="48">
        <f t="shared" si="34"/>
        <v>171426.54228015942</v>
      </c>
    </row>
    <row r="1128" spans="1:13" s="21" customFormat="1" ht="12" customHeight="1" x14ac:dyDescent="0.2">
      <c r="A1128" s="45" t="s">
        <v>57</v>
      </c>
      <c r="B1128" s="54" t="s">
        <v>231</v>
      </c>
      <c r="C1128" s="46">
        <v>508</v>
      </c>
      <c r="D1128" s="47">
        <v>1</v>
      </c>
      <c r="E1128" s="47">
        <v>7438.9272422399999</v>
      </c>
      <c r="F1128" s="48">
        <f t="shared" si="35"/>
        <v>89267.126906880003</v>
      </c>
      <c r="G1128" s="49">
        <v>12622.097523210239</v>
      </c>
      <c r="H1128" s="49">
        <v>1718.6951965155554</v>
      </c>
      <c r="I1128" s="47">
        <v>17186.951965155557</v>
      </c>
      <c r="J1128" s="50"/>
      <c r="K1128" s="50"/>
      <c r="L1128" s="49">
        <v>38849.877583820096</v>
      </c>
      <c r="M1128" s="48">
        <f t="shared" si="34"/>
        <v>159644.74917558144</v>
      </c>
    </row>
    <row r="1129" spans="1:13" s="21" customFormat="1" ht="12" customHeight="1" x14ac:dyDescent="0.2">
      <c r="A1129" s="45" t="s">
        <v>57</v>
      </c>
      <c r="B1129" s="54" t="s">
        <v>231</v>
      </c>
      <c r="C1129" s="46">
        <v>508</v>
      </c>
      <c r="D1129" s="47">
        <v>1</v>
      </c>
      <c r="E1129" s="47">
        <v>7875.8979686399998</v>
      </c>
      <c r="F1129" s="48">
        <f t="shared" si="35"/>
        <v>94510.775623680005</v>
      </c>
      <c r="G1129" s="49">
        <v>15841.824847699969</v>
      </c>
      <c r="H1129" s="49">
        <v>1825.2479609173336</v>
      </c>
      <c r="I1129" s="47">
        <v>18252.479609173333</v>
      </c>
      <c r="J1129" s="50"/>
      <c r="K1129" s="50"/>
      <c r="L1129" s="49">
        <v>39802.671216490933</v>
      </c>
      <c r="M1129" s="48">
        <f t="shared" si="34"/>
        <v>170232.99925796158</v>
      </c>
    </row>
    <row r="1130" spans="1:13" s="21" customFormat="1" ht="12" customHeight="1" x14ac:dyDescent="0.2">
      <c r="A1130" s="45" t="s">
        <v>57</v>
      </c>
      <c r="B1130" s="54" t="s">
        <v>231</v>
      </c>
      <c r="C1130" s="46">
        <v>508</v>
      </c>
      <c r="D1130" s="47">
        <v>1</v>
      </c>
      <c r="E1130" s="47">
        <v>8478.8942950399996</v>
      </c>
      <c r="F1130" s="48">
        <f t="shared" si="35"/>
        <v>101746.73154047999</v>
      </c>
      <c r="G1130" s="49">
        <v>16801.312602267652</v>
      </c>
      <c r="H1130" s="49">
        <v>1935.7972874240004</v>
      </c>
      <c r="I1130" s="47">
        <v>19357.972874240004</v>
      </c>
      <c r="J1130" s="50"/>
      <c r="K1130" s="50"/>
      <c r="L1130" s="49">
        <v>41028.138205384079</v>
      </c>
      <c r="M1130" s="48">
        <f t="shared" si="34"/>
        <v>180869.95250979572</v>
      </c>
    </row>
    <row r="1131" spans="1:13" s="21" customFormat="1" ht="12" customHeight="1" x14ac:dyDescent="0.2">
      <c r="A1131" s="45" t="s">
        <v>49</v>
      </c>
      <c r="B1131" s="54" t="s">
        <v>231</v>
      </c>
      <c r="C1131" s="46">
        <v>508</v>
      </c>
      <c r="D1131" s="47">
        <v>1</v>
      </c>
      <c r="E1131" s="47">
        <v>5282.5620889600004</v>
      </c>
      <c r="F1131" s="48">
        <f t="shared" si="35"/>
        <v>63390.745067520009</v>
      </c>
      <c r="G1131" s="49">
        <v>7810.2058639687675</v>
      </c>
      <c r="H1131" s="49">
        <v>1308.8999269262222</v>
      </c>
      <c r="I1131" s="47">
        <v>13088.999269262224</v>
      </c>
      <c r="J1131" s="50"/>
      <c r="K1131" s="50"/>
      <c r="L1131" s="49">
        <v>34703.695235219442</v>
      </c>
      <c r="M1131" s="48">
        <f t="shared" si="34"/>
        <v>120302.54536289666</v>
      </c>
    </row>
    <row r="1132" spans="1:13" s="21" customFormat="1" ht="12" customHeight="1" x14ac:dyDescent="0.2">
      <c r="A1132" s="45" t="s">
        <v>232</v>
      </c>
      <c r="B1132" s="54" t="s">
        <v>231</v>
      </c>
      <c r="C1132" s="46">
        <v>508</v>
      </c>
      <c r="D1132" s="47">
        <v>3</v>
      </c>
      <c r="E1132" s="47">
        <v>7438.9272422399999</v>
      </c>
      <c r="F1132" s="48">
        <f t="shared" si="35"/>
        <v>267801.38072064001</v>
      </c>
      <c r="G1132" s="49">
        <v>37866.292569630714</v>
      </c>
      <c r="H1132" s="49">
        <v>5156.0855895466666</v>
      </c>
      <c r="I1132" s="47">
        <v>51560.855895466666</v>
      </c>
      <c r="J1132" s="50"/>
      <c r="K1132" s="50"/>
      <c r="L1132" s="49">
        <v>116549.63275146029</v>
      </c>
      <c r="M1132" s="48">
        <f t="shared" si="34"/>
        <v>478934.24752674438</v>
      </c>
    </row>
    <row r="1133" spans="1:13" s="21" customFormat="1" ht="12" customHeight="1" x14ac:dyDescent="0.2">
      <c r="A1133" s="45" t="s">
        <v>205</v>
      </c>
      <c r="B1133" s="54" t="s">
        <v>231</v>
      </c>
      <c r="C1133" s="46">
        <v>508</v>
      </c>
      <c r="D1133" s="47">
        <v>1</v>
      </c>
      <c r="E1133" s="47">
        <v>6645.0328422399998</v>
      </c>
      <c r="F1133" s="48">
        <f t="shared" si="35"/>
        <v>79740.394106880005</v>
      </c>
      <c r="G1133" s="49">
        <v>6941.6361292861448</v>
      </c>
      <c r="H1133" s="49">
        <v>1526.8807473920001</v>
      </c>
      <c r="I1133" s="47">
        <v>15268.80747392</v>
      </c>
      <c r="J1133" s="50"/>
      <c r="K1133" s="50"/>
      <c r="L1133" s="49">
        <v>36477.988887752384</v>
      </c>
      <c r="M1133" s="48">
        <f t="shared" si="34"/>
        <v>139955.70734523053</v>
      </c>
    </row>
    <row r="1134" spans="1:13" s="21" customFormat="1" ht="12" customHeight="1" x14ac:dyDescent="0.2">
      <c r="A1134" s="45" t="s">
        <v>205</v>
      </c>
      <c r="B1134" s="54" t="s">
        <v>231</v>
      </c>
      <c r="C1134" s="46">
        <v>508</v>
      </c>
      <c r="D1134" s="47">
        <v>6</v>
      </c>
      <c r="E1134" s="47">
        <v>7438.9272422399999</v>
      </c>
      <c r="F1134" s="48">
        <f t="shared" si="35"/>
        <v>535602.76144128002</v>
      </c>
      <c r="G1134" s="49">
        <v>78257.004643903478</v>
      </c>
      <c r="H1134" s="49">
        <v>10338.612643655109</v>
      </c>
      <c r="I1134" s="47">
        <v>103386.12643655112</v>
      </c>
      <c r="J1134" s="50"/>
      <c r="K1134" s="50"/>
      <c r="L1134" s="49">
        <v>233310.37415598182</v>
      </c>
      <c r="M1134" s="48">
        <f t="shared" si="34"/>
        <v>960894.87932137155</v>
      </c>
    </row>
    <row r="1135" spans="1:13" s="21" customFormat="1" ht="12" customHeight="1" x14ac:dyDescent="0.2">
      <c r="A1135" s="45" t="s">
        <v>205</v>
      </c>
      <c r="B1135" s="54" t="s">
        <v>231</v>
      </c>
      <c r="C1135" s="46">
        <v>508</v>
      </c>
      <c r="D1135" s="47">
        <v>1</v>
      </c>
      <c r="E1135" s="47">
        <v>7444.2513100799997</v>
      </c>
      <c r="F1135" s="48">
        <f t="shared" si="35"/>
        <v>89331.01572096</v>
      </c>
      <c r="G1135" s="49">
        <v>10103.325789732864</v>
      </c>
      <c r="H1135" s="49">
        <v>1693.2002329031111</v>
      </c>
      <c r="I1135" s="47">
        <v>16932.002329031111</v>
      </c>
      <c r="J1135" s="50"/>
      <c r="K1135" s="50"/>
      <c r="L1135" s="49">
        <v>38647.569496585755</v>
      </c>
      <c r="M1135" s="48">
        <f t="shared" si="34"/>
        <v>156707.11356921284</v>
      </c>
    </row>
    <row r="1136" spans="1:13" s="21" customFormat="1" ht="12" customHeight="1" x14ac:dyDescent="0.2">
      <c r="A1136" s="45" t="s">
        <v>35</v>
      </c>
      <c r="B1136" s="54" t="s">
        <v>233</v>
      </c>
      <c r="C1136" s="46">
        <v>508</v>
      </c>
      <c r="D1136" s="47">
        <v>2</v>
      </c>
      <c r="E1136" s="47">
        <v>7185.83284224</v>
      </c>
      <c r="F1136" s="48">
        <f t="shared" si="35"/>
        <v>172459.98821375999</v>
      </c>
      <c r="G1136" s="49">
        <v>7371.8966092861447</v>
      </c>
      <c r="H1136" s="49">
        <v>3165.8262210986672</v>
      </c>
      <c r="I1136" s="47">
        <v>31658.262210986672</v>
      </c>
      <c r="J1136" s="50"/>
      <c r="K1136" s="50"/>
      <c r="L1136" s="49">
        <v>75020.891183436761</v>
      </c>
      <c r="M1136" s="48">
        <f t="shared" si="34"/>
        <v>289676.86443856824</v>
      </c>
    </row>
    <row r="1137" spans="1:13" s="21" customFormat="1" ht="12" customHeight="1" x14ac:dyDescent="0.2">
      <c r="A1137" s="45" t="s">
        <v>35</v>
      </c>
      <c r="B1137" s="54" t="s">
        <v>233</v>
      </c>
      <c r="C1137" s="46">
        <v>508</v>
      </c>
      <c r="D1137" s="47">
        <v>1</v>
      </c>
      <c r="E1137" s="47">
        <v>7880.8023756800003</v>
      </c>
      <c r="F1137" s="48">
        <f t="shared" si="35"/>
        <v>94569.628508160007</v>
      </c>
      <c r="G1137" s="49">
        <v>10566.419160121344</v>
      </c>
      <c r="H1137" s="49">
        <v>1770.809311232</v>
      </c>
      <c r="I1137" s="47">
        <v>17708.093112319999</v>
      </c>
      <c r="J1137" s="50"/>
      <c r="K1137" s="50"/>
      <c r="L1137" s="49">
        <v>39369.178706887767</v>
      </c>
      <c r="M1137" s="48">
        <f t="shared" si="34"/>
        <v>163984.12879872113</v>
      </c>
    </row>
    <row r="1138" spans="1:13" s="21" customFormat="1" ht="12" customHeight="1" x14ac:dyDescent="0.2">
      <c r="A1138" s="45" t="s">
        <v>35</v>
      </c>
      <c r="B1138" s="54" t="s">
        <v>233</v>
      </c>
      <c r="C1138" s="46">
        <v>508</v>
      </c>
      <c r="D1138" s="47">
        <v>1</v>
      </c>
      <c r="E1138" s="47">
        <v>8095.1382886399997</v>
      </c>
      <c r="F1138" s="48">
        <f t="shared" si="35"/>
        <v>97141.65946368</v>
      </c>
      <c r="G1138" s="49">
        <v>8095.3400224419838</v>
      </c>
      <c r="H1138" s="49">
        <v>1780.6492005120001</v>
      </c>
      <c r="I1138" s="47">
        <v>17806.492005119999</v>
      </c>
      <c r="J1138" s="50"/>
      <c r="K1138" s="50"/>
      <c r="L1138" s="49">
        <v>39508.490921395169</v>
      </c>
      <c r="M1138" s="48">
        <f t="shared" si="34"/>
        <v>164332.63161314916</v>
      </c>
    </row>
    <row r="1139" spans="1:13" s="21" customFormat="1" ht="12" customHeight="1" x14ac:dyDescent="0.2">
      <c r="A1139" s="45" t="s">
        <v>35</v>
      </c>
      <c r="B1139" s="54" t="s">
        <v>233</v>
      </c>
      <c r="C1139" s="46">
        <v>508</v>
      </c>
      <c r="D1139" s="47">
        <v>1</v>
      </c>
      <c r="E1139" s="47">
        <v>8242.2358886399998</v>
      </c>
      <c r="F1139" s="48">
        <f t="shared" si="35"/>
        <v>98906.830663679997</v>
      </c>
      <c r="G1139" s="49">
        <v>8212.3708730019862</v>
      </c>
      <c r="H1139" s="49">
        <v>1806.3912805120001</v>
      </c>
      <c r="I1139" s="47">
        <v>18063.912805119999</v>
      </c>
      <c r="J1139" s="50"/>
      <c r="K1139" s="50"/>
      <c r="L1139" s="49">
        <v>39803.002672970921</v>
      </c>
      <c r="M1139" s="48">
        <f t="shared" si="34"/>
        <v>166792.5082952849</v>
      </c>
    </row>
    <row r="1140" spans="1:13" s="21" customFormat="1" ht="12" customHeight="1" x14ac:dyDescent="0.2">
      <c r="A1140" s="45" t="s">
        <v>35</v>
      </c>
      <c r="B1140" s="54" t="s">
        <v>233</v>
      </c>
      <c r="C1140" s="46">
        <v>508</v>
      </c>
      <c r="D1140" s="47">
        <v>12</v>
      </c>
      <c r="E1140" s="47">
        <v>8853.6643686400002</v>
      </c>
      <c r="F1140" s="48">
        <f t="shared" si="35"/>
        <v>1274927.6690841601</v>
      </c>
      <c r="G1140" s="49">
        <v>217470.58429224958</v>
      </c>
      <c r="H1140" s="49">
        <v>24145.175480746671</v>
      </c>
      <c r="I1140" s="47">
        <v>241451.75480746664</v>
      </c>
      <c r="J1140" s="50"/>
      <c r="K1140" s="50"/>
      <c r="L1140" s="49">
        <v>500659.30294847017</v>
      </c>
      <c r="M1140" s="48">
        <f t="shared" si="34"/>
        <v>2258654.4866130929</v>
      </c>
    </row>
    <row r="1141" spans="1:13" s="21" customFormat="1" ht="12" customHeight="1" x14ac:dyDescent="0.2">
      <c r="A1141" s="45" t="s">
        <v>35</v>
      </c>
      <c r="B1141" s="54" t="s">
        <v>233</v>
      </c>
      <c r="C1141" s="46">
        <v>508</v>
      </c>
      <c r="D1141" s="47">
        <v>1</v>
      </c>
      <c r="E1141" s="47">
        <v>8858.5687756799998</v>
      </c>
      <c r="F1141" s="48">
        <f t="shared" si="35"/>
        <v>106302.82530816</v>
      </c>
      <c r="G1141" s="49">
        <v>17405.450635862016</v>
      </c>
      <c r="H1141" s="49">
        <v>2005.4042755413332</v>
      </c>
      <c r="I1141" s="47">
        <v>20054.042755413331</v>
      </c>
      <c r="J1141" s="50"/>
      <c r="K1141" s="50"/>
      <c r="L1141" s="49">
        <v>41667.119444127129</v>
      </c>
      <c r="M1141" s="48">
        <f t="shared" si="34"/>
        <v>187434.84241910381</v>
      </c>
    </row>
    <row r="1142" spans="1:13" s="21" customFormat="1" ht="12" customHeight="1" x14ac:dyDescent="0.2">
      <c r="A1142" s="45" t="s">
        <v>35</v>
      </c>
      <c r="B1142" s="54" t="s">
        <v>233</v>
      </c>
      <c r="C1142" s="46">
        <v>508</v>
      </c>
      <c r="D1142" s="47">
        <v>1</v>
      </c>
      <c r="E1142" s="47">
        <v>9597.6944127999996</v>
      </c>
      <c r="F1142" s="48">
        <f t="shared" si="35"/>
        <v>115172.33295359999</v>
      </c>
      <c r="G1142" s="49">
        <v>21678.471907921921</v>
      </c>
      <c r="H1142" s="49">
        <v>2173.3486823822223</v>
      </c>
      <c r="I1142" s="47">
        <v>21733.486823822223</v>
      </c>
      <c r="J1142" s="50"/>
      <c r="K1142" s="50"/>
      <c r="L1142" s="49">
        <v>43395.101283144351</v>
      </c>
      <c r="M1142" s="48">
        <f t="shared" si="34"/>
        <v>204152.74165087074</v>
      </c>
    </row>
    <row r="1143" spans="1:13" s="21" customFormat="1" ht="12" customHeight="1" x14ac:dyDescent="0.2">
      <c r="A1143" s="45" t="s">
        <v>35</v>
      </c>
      <c r="B1143" s="54" t="s">
        <v>233</v>
      </c>
      <c r="C1143" s="46">
        <v>508</v>
      </c>
      <c r="D1143" s="47">
        <v>1</v>
      </c>
      <c r="E1143" s="47">
        <v>9973.6654950400007</v>
      </c>
      <c r="F1143" s="48">
        <f t="shared" si="35"/>
        <v>119683.98594048001</v>
      </c>
      <c r="G1143" s="49">
        <v>15983.16044642304</v>
      </c>
      <c r="H1143" s="49">
        <v>2176.3562699377781</v>
      </c>
      <c r="I1143" s="47">
        <v>21763.562699377781</v>
      </c>
      <c r="J1143" s="50"/>
      <c r="K1143" s="50"/>
      <c r="L1143" s="49">
        <v>43808.672534185476</v>
      </c>
      <c r="M1143" s="48">
        <f t="shared" si="34"/>
        <v>203415.73789040407</v>
      </c>
    </row>
    <row r="1144" spans="1:13" s="21" customFormat="1" ht="12" customHeight="1" x14ac:dyDescent="0.2">
      <c r="A1144" s="45" t="s">
        <v>35</v>
      </c>
      <c r="B1144" s="54" t="s">
        <v>233</v>
      </c>
      <c r="C1144" s="46">
        <v>508</v>
      </c>
      <c r="D1144" s="47">
        <v>1</v>
      </c>
      <c r="E1144" s="47">
        <v>12872.770560000001</v>
      </c>
      <c r="F1144" s="48">
        <f t="shared" si="35"/>
        <v>154473.24672</v>
      </c>
      <c r="G1144" s="49">
        <v>19827.373762560004</v>
      </c>
      <c r="H1144" s="49">
        <v>2699.8057955555555</v>
      </c>
      <c r="I1144" s="47">
        <v>26998.057955555556</v>
      </c>
      <c r="J1144" s="50"/>
      <c r="K1144" s="50"/>
      <c r="L1144" s="49">
        <v>48615.572247365679</v>
      </c>
      <c r="M1144" s="48">
        <f t="shared" si="34"/>
        <v>252614.05648103682</v>
      </c>
    </row>
    <row r="1145" spans="1:13" s="21" customFormat="1" ht="12" customHeight="1" x14ac:dyDescent="0.2">
      <c r="A1145" s="45" t="s">
        <v>73</v>
      </c>
      <c r="B1145" s="54" t="s">
        <v>233</v>
      </c>
      <c r="C1145" s="46">
        <v>508</v>
      </c>
      <c r="D1145" s="47">
        <v>1</v>
      </c>
      <c r="E1145" s="47">
        <v>22713.340415999999</v>
      </c>
      <c r="F1145" s="48">
        <f t="shared" si="35"/>
        <v>272560.08499200002</v>
      </c>
      <c r="G1145" s="49">
        <v>0</v>
      </c>
      <c r="H1145" s="49">
        <v>3826.4634026666672</v>
      </c>
      <c r="I1145" s="47">
        <v>38264.634026666667</v>
      </c>
      <c r="J1145" s="50"/>
      <c r="K1145" s="50"/>
      <c r="L1145" s="49">
        <v>26225.462740300805</v>
      </c>
      <c r="M1145" s="48">
        <f t="shared" si="34"/>
        <v>340876.64516163419</v>
      </c>
    </row>
    <row r="1146" spans="1:13" s="21" customFormat="1" ht="12" customHeight="1" x14ac:dyDescent="0.2">
      <c r="A1146" s="45" t="s">
        <v>73</v>
      </c>
      <c r="B1146" s="54" t="s">
        <v>233</v>
      </c>
      <c r="C1146" s="46">
        <v>508</v>
      </c>
      <c r="D1146" s="47">
        <v>1</v>
      </c>
      <c r="E1146" s="47">
        <v>22713.835356160002</v>
      </c>
      <c r="F1146" s="48">
        <f t="shared" si="35"/>
        <v>272566.02427391999</v>
      </c>
      <c r="G1146" s="49">
        <v>0</v>
      </c>
      <c r="H1146" s="49">
        <v>3826.5458926933334</v>
      </c>
      <c r="I1146" s="47">
        <v>38265.45892693333</v>
      </c>
      <c r="J1146" s="50"/>
      <c r="K1146" s="50"/>
      <c r="L1146" s="49">
        <v>26225.981833540587</v>
      </c>
      <c r="M1146" s="48">
        <f t="shared" si="34"/>
        <v>340884.01092708728</v>
      </c>
    </row>
    <row r="1147" spans="1:13" s="21" customFormat="1" ht="12" customHeight="1" x14ac:dyDescent="0.2">
      <c r="A1147" s="45" t="s">
        <v>234</v>
      </c>
      <c r="B1147" s="54" t="s">
        <v>233</v>
      </c>
      <c r="C1147" s="46">
        <v>508</v>
      </c>
      <c r="D1147" s="47">
        <v>1</v>
      </c>
      <c r="E1147" s="47">
        <v>7880.8023756800003</v>
      </c>
      <c r="F1147" s="48">
        <f t="shared" si="35"/>
        <v>94569.628508160007</v>
      </c>
      <c r="G1147" s="49">
        <v>10566.419160121344</v>
      </c>
      <c r="H1147" s="49">
        <v>1770.809311232</v>
      </c>
      <c r="I1147" s="47">
        <v>17708.093112319999</v>
      </c>
      <c r="J1147" s="50"/>
      <c r="K1147" s="50"/>
      <c r="L1147" s="49">
        <v>39369.178706887767</v>
      </c>
      <c r="M1147" s="48">
        <f t="shared" si="34"/>
        <v>163984.12879872113</v>
      </c>
    </row>
    <row r="1148" spans="1:13" s="21" customFormat="1" ht="12" customHeight="1" x14ac:dyDescent="0.2">
      <c r="A1148" s="45" t="s">
        <v>234</v>
      </c>
      <c r="B1148" s="54" t="s">
        <v>233</v>
      </c>
      <c r="C1148" s="46">
        <v>508</v>
      </c>
      <c r="D1148" s="47">
        <v>1</v>
      </c>
      <c r="E1148" s="47">
        <v>10309.49796864</v>
      </c>
      <c r="F1148" s="48">
        <f t="shared" si="35"/>
        <v>123713.97562368</v>
      </c>
      <c r="G1148" s="49">
        <v>16428.47430641664</v>
      </c>
      <c r="H1148" s="49">
        <v>2236.9926887822221</v>
      </c>
      <c r="I1148" s="47">
        <v>22369.926887822221</v>
      </c>
      <c r="J1148" s="50"/>
      <c r="K1148" s="50"/>
      <c r="L1148" s="49">
        <v>44607.46264251446</v>
      </c>
      <c r="M1148" s="48">
        <f t="shared" si="34"/>
        <v>209356.83214921554</v>
      </c>
    </row>
    <row r="1149" spans="1:13" s="21" customFormat="1" ht="12" customHeight="1" x14ac:dyDescent="0.2">
      <c r="A1149" s="45" t="s">
        <v>32</v>
      </c>
      <c r="B1149" s="54" t="s">
        <v>233</v>
      </c>
      <c r="C1149" s="46">
        <v>508</v>
      </c>
      <c r="D1149" s="47">
        <v>1</v>
      </c>
      <c r="E1149" s="47">
        <v>10020.20717568</v>
      </c>
      <c r="F1149" s="48">
        <f t="shared" si="35"/>
        <v>120242.48610816</v>
      </c>
      <c r="G1149" s="49">
        <v>16044.874714951678</v>
      </c>
      <c r="H1149" s="49">
        <v>2184.7596289422218</v>
      </c>
      <c r="I1149" s="47">
        <v>21847.596289422218</v>
      </c>
      <c r="J1149" s="50"/>
      <c r="K1149" s="50"/>
      <c r="L1149" s="49">
        <v>43939.596970900675</v>
      </c>
      <c r="M1149" s="48">
        <f t="shared" si="34"/>
        <v>204259.31371237681</v>
      </c>
    </row>
    <row r="1150" spans="1:13" s="21" customFormat="1" ht="12" customHeight="1" x14ac:dyDescent="0.2">
      <c r="A1150" s="45" t="s">
        <v>32</v>
      </c>
      <c r="B1150" s="54" t="s">
        <v>233</v>
      </c>
      <c r="C1150" s="46">
        <v>508</v>
      </c>
      <c r="D1150" s="47">
        <v>1</v>
      </c>
      <c r="E1150" s="47">
        <v>10523.785425919999</v>
      </c>
      <c r="F1150" s="48">
        <f t="shared" si="35"/>
        <v>126285.42511103999</v>
      </c>
      <c r="G1150" s="49">
        <v>13370.095579815936</v>
      </c>
      <c r="H1150" s="49">
        <v>2240.6729646080003</v>
      </c>
      <c r="I1150" s="47">
        <v>22406.729646080003</v>
      </c>
      <c r="J1150" s="50"/>
      <c r="K1150" s="50"/>
      <c r="L1150" s="49">
        <v>44639.335008853959</v>
      </c>
      <c r="M1150" s="48">
        <f t="shared" si="34"/>
        <v>208942.25831039788</v>
      </c>
    </row>
    <row r="1151" spans="1:13" s="21" customFormat="1" ht="12" customHeight="1" x14ac:dyDescent="0.2">
      <c r="A1151" s="45" t="s">
        <v>107</v>
      </c>
      <c r="B1151" s="54" t="s">
        <v>233</v>
      </c>
      <c r="C1151" s="46">
        <v>508</v>
      </c>
      <c r="D1151" s="47">
        <v>1</v>
      </c>
      <c r="E1151" s="47">
        <v>8920.4328345600006</v>
      </c>
      <c r="F1151" s="48">
        <f t="shared" si="35"/>
        <v>107045.19401472001</v>
      </c>
      <c r="G1151" s="49">
        <v>14090.119538626564</v>
      </c>
      <c r="H1151" s="49">
        <v>1918.5892617955556</v>
      </c>
      <c r="I1151" s="47">
        <v>19185.892617955556</v>
      </c>
      <c r="J1151" s="50"/>
      <c r="K1151" s="50"/>
      <c r="L1151" s="49">
        <v>36466.881721192563</v>
      </c>
      <c r="M1151" s="48">
        <f t="shared" si="34"/>
        <v>178706.67715429026</v>
      </c>
    </row>
    <row r="1152" spans="1:13" s="21" customFormat="1" ht="12" customHeight="1" x14ac:dyDescent="0.2">
      <c r="A1152" s="45" t="s">
        <v>107</v>
      </c>
      <c r="B1152" s="54" t="s">
        <v>233</v>
      </c>
      <c r="C1152" s="46">
        <v>508</v>
      </c>
      <c r="D1152" s="47">
        <v>1</v>
      </c>
      <c r="E1152" s="47">
        <v>9353.07283456</v>
      </c>
      <c r="F1152" s="48">
        <f t="shared" si="35"/>
        <v>112236.87401472</v>
      </c>
      <c r="G1152" s="49">
        <v>14663.80017862656</v>
      </c>
      <c r="H1152" s="49">
        <v>1996.7048173511112</v>
      </c>
      <c r="I1152" s="47">
        <v>19967.04817351111</v>
      </c>
      <c r="J1152" s="50"/>
      <c r="K1152" s="50"/>
      <c r="L1152" s="49">
        <v>37307.801204925898</v>
      </c>
      <c r="M1152" s="48">
        <f t="shared" si="34"/>
        <v>186172.22838913466</v>
      </c>
    </row>
    <row r="1153" spans="1:13" s="21" customFormat="1" ht="12" customHeight="1" x14ac:dyDescent="0.2">
      <c r="A1153" s="45" t="s">
        <v>107</v>
      </c>
      <c r="B1153" s="54" t="s">
        <v>233</v>
      </c>
      <c r="C1153" s="46">
        <v>508</v>
      </c>
      <c r="D1153" s="47">
        <v>1</v>
      </c>
      <c r="E1153" s="47">
        <v>9493.6808345600002</v>
      </c>
      <c r="F1153" s="48">
        <f t="shared" si="35"/>
        <v>113924.17001472</v>
      </c>
      <c r="G1153" s="49">
        <v>20790.344941277184</v>
      </c>
      <c r="H1153" s="49">
        <v>2084.3105997653338</v>
      </c>
      <c r="I1153" s="47">
        <v>20843.105997653336</v>
      </c>
      <c r="J1153" s="50"/>
      <c r="K1153" s="50"/>
      <c r="L1153" s="49">
        <v>38106.659888143462</v>
      </c>
      <c r="M1153" s="48">
        <f t="shared" si="34"/>
        <v>195748.59144155931</v>
      </c>
    </row>
    <row r="1154" spans="1:13" s="21" customFormat="1" ht="12" customHeight="1" x14ac:dyDescent="0.2">
      <c r="A1154" s="45" t="s">
        <v>28</v>
      </c>
      <c r="B1154" s="54" t="s">
        <v>235</v>
      </c>
      <c r="C1154" s="46">
        <v>508</v>
      </c>
      <c r="D1154" s="47">
        <v>1</v>
      </c>
      <c r="E1154" s="47">
        <v>10026.268528639999</v>
      </c>
      <c r="F1154" s="48">
        <f t="shared" si="35"/>
        <v>120315.22234367998</v>
      </c>
      <c r="G1154" s="49">
        <v>12842.329655181311</v>
      </c>
      <c r="H1154" s="49">
        <v>2152.2255162026668</v>
      </c>
      <c r="I1154" s="47">
        <v>21522.255162026668</v>
      </c>
      <c r="J1154" s="50"/>
      <c r="K1154" s="50"/>
      <c r="L1154" s="49">
        <v>43666.570951914873</v>
      </c>
      <c r="M1154" s="48">
        <f t="shared" si="34"/>
        <v>200498.60362900552</v>
      </c>
    </row>
    <row r="1155" spans="1:13" s="21" customFormat="1" ht="12" customHeight="1" x14ac:dyDescent="0.2">
      <c r="A1155" s="45" t="s">
        <v>28</v>
      </c>
      <c r="B1155" s="54" t="s">
        <v>235</v>
      </c>
      <c r="C1155" s="46">
        <v>508</v>
      </c>
      <c r="D1155" s="47">
        <v>1</v>
      </c>
      <c r="E1155" s="47">
        <v>11982.5961216</v>
      </c>
      <c r="F1155" s="48">
        <f t="shared" si="35"/>
        <v>143791.1534592</v>
      </c>
      <c r="G1155" s="49">
        <v>11188.201474344958</v>
      </c>
      <c r="H1155" s="49">
        <v>2460.9543212799999</v>
      </c>
      <c r="I1155" s="47">
        <v>24609.543212799999</v>
      </c>
      <c r="J1155" s="50"/>
      <c r="K1155" s="50"/>
      <c r="L1155" s="49">
        <v>46547.042047667608</v>
      </c>
      <c r="M1155" s="48">
        <f t="shared" si="34"/>
        <v>228596.89451529257</v>
      </c>
    </row>
    <row r="1156" spans="1:13" s="21" customFormat="1" ht="12" customHeight="1" x14ac:dyDescent="0.2">
      <c r="A1156" s="45" t="s">
        <v>28</v>
      </c>
      <c r="B1156" s="54" t="s">
        <v>235</v>
      </c>
      <c r="C1156" s="46">
        <v>508</v>
      </c>
      <c r="D1156" s="47">
        <v>1</v>
      </c>
      <c r="E1156" s="47">
        <v>14600.14113792</v>
      </c>
      <c r="F1156" s="48">
        <f t="shared" si="35"/>
        <v>175201.69365504</v>
      </c>
      <c r="G1156" s="49">
        <v>22117.86714888192</v>
      </c>
      <c r="H1156" s="49">
        <v>3011.6921499022219</v>
      </c>
      <c r="I1156" s="47">
        <v>30116.921499022221</v>
      </c>
      <c r="J1156" s="50"/>
      <c r="K1156" s="50"/>
      <c r="L1156" s="49">
        <v>51316.607879641218</v>
      </c>
      <c r="M1156" s="48">
        <f t="shared" si="34"/>
        <v>281764.78233248758</v>
      </c>
    </row>
    <row r="1157" spans="1:13" s="21" customFormat="1" ht="12" customHeight="1" x14ac:dyDescent="0.2">
      <c r="A1157" s="45" t="s">
        <v>30</v>
      </c>
      <c r="B1157" s="54" t="s">
        <v>235</v>
      </c>
      <c r="C1157" s="46">
        <v>508</v>
      </c>
      <c r="D1157" s="47">
        <v>1</v>
      </c>
      <c r="E1157" s="47">
        <v>8205.3879398400004</v>
      </c>
      <c r="F1157" s="48">
        <f t="shared" si="35"/>
        <v>98464.655278079998</v>
      </c>
      <c r="G1157" s="49">
        <v>0</v>
      </c>
      <c r="H1157" s="49">
        <v>1714.2313233066668</v>
      </c>
      <c r="I1157" s="47">
        <v>17142.313233066667</v>
      </c>
      <c r="J1157" s="50"/>
      <c r="K1157" s="50"/>
      <c r="L1157" s="49">
        <v>39032.173281997129</v>
      </c>
      <c r="M1157" s="48">
        <f t="shared" si="34"/>
        <v>156353.37311645047</v>
      </c>
    </row>
    <row r="1158" spans="1:13" s="21" customFormat="1" ht="12" customHeight="1" x14ac:dyDescent="0.2">
      <c r="A1158" s="45" t="s">
        <v>43</v>
      </c>
      <c r="B1158" s="54" t="s">
        <v>235</v>
      </c>
      <c r="C1158" s="46">
        <v>508</v>
      </c>
      <c r="D1158" s="47">
        <v>1</v>
      </c>
      <c r="E1158" s="47">
        <v>28447.181501440002</v>
      </c>
      <c r="F1158" s="48">
        <f t="shared" si="35"/>
        <v>341366.17801728001</v>
      </c>
      <c r="G1158" s="49">
        <v>38046.416110909435</v>
      </c>
      <c r="H1158" s="49">
        <v>5180.612215537777</v>
      </c>
      <c r="I1158" s="47">
        <v>51806.122155377772</v>
      </c>
      <c r="J1158" s="50"/>
      <c r="K1158" s="50"/>
      <c r="L1158" s="49">
        <v>34914.766928181991</v>
      </c>
      <c r="M1158" s="48">
        <f t="shared" si="34"/>
        <v>471314.09542728693</v>
      </c>
    </row>
    <row r="1159" spans="1:13" s="21" customFormat="1" ht="12" customHeight="1" x14ac:dyDescent="0.2">
      <c r="A1159" s="45" t="s">
        <v>200</v>
      </c>
      <c r="B1159" s="54" t="s">
        <v>235</v>
      </c>
      <c r="C1159" s="46">
        <v>508</v>
      </c>
      <c r="D1159" s="47">
        <v>1</v>
      </c>
      <c r="E1159" s="47">
        <v>9290.6030796800005</v>
      </c>
      <c r="F1159" s="48">
        <f t="shared" si="35"/>
        <v>111487.23695616001</v>
      </c>
      <c r="G1159" s="49">
        <v>18092.903620386816</v>
      </c>
      <c r="H1159" s="49">
        <v>2084.6105646080005</v>
      </c>
      <c r="I1159" s="47">
        <v>20846.105646080003</v>
      </c>
      <c r="J1159" s="50"/>
      <c r="K1159" s="50"/>
      <c r="L1159" s="49">
        <v>42516.99889349228</v>
      </c>
      <c r="M1159" s="48">
        <f t="shared" si="34"/>
        <v>195027.85568072711</v>
      </c>
    </row>
    <row r="1160" spans="1:13" s="21" customFormat="1" ht="12" customHeight="1" x14ac:dyDescent="0.2">
      <c r="A1160" s="45" t="s">
        <v>32</v>
      </c>
      <c r="B1160" s="54" t="s">
        <v>235</v>
      </c>
      <c r="C1160" s="46">
        <v>508</v>
      </c>
      <c r="D1160" s="47">
        <v>1</v>
      </c>
      <c r="E1160" s="47">
        <v>7875.8979686399998</v>
      </c>
      <c r="F1160" s="48">
        <f t="shared" si="35"/>
        <v>94510.775623680005</v>
      </c>
      <c r="G1160" s="49">
        <v>15841.824847699969</v>
      </c>
      <c r="H1160" s="49">
        <v>1825.2479609173336</v>
      </c>
      <c r="I1160" s="47">
        <v>18252.479609173333</v>
      </c>
      <c r="J1160" s="50"/>
      <c r="K1160" s="50"/>
      <c r="L1160" s="49">
        <v>39802.671216490933</v>
      </c>
      <c r="M1160" s="48">
        <f t="shared" si="34"/>
        <v>170232.99925796158</v>
      </c>
    </row>
    <row r="1161" spans="1:13" s="21" customFormat="1" ht="12" customHeight="1" x14ac:dyDescent="0.2">
      <c r="A1161" s="45" t="s">
        <v>68</v>
      </c>
      <c r="B1161" s="54" t="s">
        <v>236</v>
      </c>
      <c r="C1161" s="46">
        <v>508</v>
      </c>
      <c r="D1161" s="47">
        <v>1</v>
      </c>
      <c r="E1161" s="47">
        <v>13228.66368512</v>
      </c>
      <c r="F1161" s="48">
        <f t="shared" si="35"/>
        <v>158743.96422143999</v>
      </c>
      <c r="G1161" s="49">
        <v>0</v>
      </c>
      <c r="H1161" s="49">
        <v>2245.6839475199999</v>
      </c>
      <c r="I1161" s="47">
        <v>22456.839475199999</v>
      </c>
      <c r="J1161" s="50"/>
      <c r="K1161" s="50"/>
      <c r="L1161" s="49">
        <v>22668.011724386408</v>
      </c>
      <c r="M1161" s="48">
        <f t="shared" si="34"/>
        <v>206114.49936854641</v>
      </c>
    </row>
    <row r="1162" spans="1:13" s="21" customFormat="1" ht="12" customHeight="1" x14ac:dyDescent="0.2">
      <c r="A1162" s="45" t="s">
        <v>73</v>
      </c>
      <c r="B1162" s="54" t="s">
        <v>236</v>
      </c>
      <c r="C1162" s="46">
        <v>508</v>
      </c>
      <c r="D1162" s="47">
        <v>1</v>
      </c>
      <c r="E1162" s="47">
        <v>19645.422684159999</v>
      </c>
      <c r="F1162" s="48">
        <f t="shared" si="35"/>
        <v>235745.07220991998</v>
      </c>
      <c r="G1162" s="49">
        <v>0</v>
      </c>
      <c r="H1162" s="49">
        <v>3315.1437806933332</v>
      </c>
      <c r="I1162" s="47">
        <v>33151.437806933332</v>
      </c>
      <c r="J1162" s="50"/>
      <c r="K1162" s="50"/>
      <c r="L1162" s="49">
        <v>22522.108128734468</v>
      </c>
      <c r="M1162" s="48">
        <f t="shared" si="34"/>
        <v>294733.76192628109</v>
      </c>
    </row>
    <row r="1163" spans="1:13" s="21" customFormat="1" ht="12" customHeight="1" x14ac:dyDescent="0.2">
      <c r="A1163" s="45" t="s">
        <v>200</v>
      </c>
      <c r="B1163" s="54" t="s">
        <v>236</v>
      </c>
      <c r="C1163" s="46">
        <v>508</v>
      </c>
      <c r="D1163" s="47">
        <v>1</v>
      </c>
      <c r="E1163" s="47">
        <v>8478.8942950399996</v>
      </c>
      <c r="F1163" s="48">
        <f t="shared" si="35"/>
        <v>101746.73154047999</v>
      </c>
      <c r="G1163" s="49">
        <v>22401.750136356866</v>
      </c>
      <c r="H1163" s="49">
        <v>1994.4578112853335</v>
      </c>
      <c r="I1163" s="47">
        <v>19944.578112853334</v>
      </c>
      <c r="J1163" s="50"/>
      <c r="K1163" s="50"/>
      <c r="L1163" s="49">
        <v>41503.466776653418</v>
      </c>
      <c r="M1163" s="48">
        <f t="shared" ref="M1163:M1226" si="36">F1163+G1163+H1163+I1163+J1163+K1163+L1163</f>
        <v>187590.98437762895</v>
      </c>
    </row>
    <row r="1164" spans="1:13" s="21" customFormat="1" ht="12" customHeight="1" x14ac:dyDescent="0.2">
      <c r="A1164" s="45" t="s">
        <v>32</v>
      </c>
      <c r="B1164" s="54" t="s">
        <v>236</v>
      </c>
      <c r="C1164" s="46">
        <v>508</v>
      </c>
      <c r="D1164" s="47">
        <v>1</v>
      </c>
      <c r="E1164" s="47">
        <v>12838.22512128</v>
      </c>
      <c r="F1164" s="48">
        <f t="shared" ref="F1164:F1227" si="37">(D1164*E1164)*12</f>
        <v>154058.70145535999</v>
      </c>
      <c r="G1164" s="49">
        <v>11868.93990649037</v>
      </c>
      <c r="H1164" s="49">
        <v>2610.6893962240001</v>
      </c>
      <c r="I1164" s="47">
        <v>26106.893962240003</v>
      </c>
      <c r="J1164" s="50"/>
      <c r="K1164" s="50"/>
      <c r="L1164" s="49">
        <v>47843.795711906627</v>
      </c>
      <c r="M1164" s="48">
        <f t="shared" si="36"/>
        <v>242489.020432221</v>
      </c>
    </row>
    <row r="1165" spans="1:13" s="21" customFormat="1" ht="12" customHeight="1" x14ac:dyDescent="0.2">
      <c r="A1165" s="45" t="s">
        <v>237</v>
      </c>
      <c r="B1165" s="54" t="s">
        <v>238</v>
      </c>
      <c r="C1165" s="46">
        <v>508</v>
      </c>
      <c r="D1165" s="47">
        <v>1</v>
      </c>
      <c r="E1165" s="47">
        <v>5834.3191296000005</v>
      </c>
      <c r="F1165" s="48">
        <f t="shared" si="37"/>
        <v>70011.829555200005</v>
      </c>
      <c r="G1165" s="49">
        <v>6296.6322995097617</v>
      </c>
      <c r="H1165" s="49">
        <v>1385.0058476799998</v>
      </c>
      <c r="I1165" s="47">
        <v>13850.058476799999</v>
      </c>
      <c r="J1165" s="50"/>
      <c r="K1165" s="50"/>
      <c r="L1165" s="49">
        <v>35233.587274822858</v>
      </c>
      <c r="M1165" s="48">
        <f t="shared" si="36"/>
        <v>126777.11345401262</v>
      </c>
    </row>
    <row r="1166" spans="1:13" s="21" customFormat="1" ht="12" customHeight="1" x14ac:dyDescent="0.2">
      <c r="A1166" s="45" t="s">
        <v>237</v>
      </c>
      <c r="B1166" s="54" t="s">
        <v>238</v>
      </c>
      <c r="C1166" s="46">
        <v>508</v>
      </c>
      <c r="D1166" s="47">
        <v>1</v>
      </c>
      <c r="E1166" s="47">
        <v>6645.0328422399998</v>
      </c>
      <c r="F1166" s="48">
        <f t="shared" si="37"/>
        <v>79740.394106880005</v>
      </c>
      <c r="G1166" s="49">
        <v>6941.6361292861448</v>
      </c>
      <c r="H1166" s="49">
        <v>1526.8807473920001</v>
      </c>
      <c r="I1166" s="47">
        <v>15268.80747392</v>
      </c>
      <c r="J1166" s="50"/>
      <c r="K1166" s="50"/>
      <c r="L1166" s="49">
        <v>36477.988887752384</v>
      </c>
      <c r="M1166" s="48">
        <f t="shared" si="36"/>
        <v>139955.70734523053</v>
      </c>
    </row>
    <row r="1167" spans="1:13" s="21" customFormat="1" ht="12" customHeight="1" x14ac:dyDescent="0.2">
      <c r="A1167" s="45" t="s">
        <v>237</v>
      </c>
      <c r="B1167" s="54" t="s">
        <v>238</v>
      </c>
      <c r="C1167" s="46">
        <v>508</v>
      </c>
      <c r="D1167" s="47">
        <v>1</v>
      </c>
      <c r="E1167" s="47">
        <v>7437.8698700799996</v>
      </c>
      <c r="F1167" s="48">
        <f t="shared" si="37"/>
        <v>89254.438440959988</v>
      </c>
      <c r="G1167" s="49">
        <v>5048.2781790904319</v>
      </c>
      <c r="H1167" s="49">
        <v>1639.1886998471111</v>
      </c>
      <c r="I1167" s="47">
        <v>16391.886998471109</v>
      </c>
      <c r="J1167" s="50"/>
      <c r="K1167" s="50"/>
      <c r="L1167" s="49">
        <v>38214.85071228267</v>
      </c>
      <c r="M1167" s="48">
        <f t="shared" si="36"/>
        <v>150548.64303065132</v>
      </c>
    </row>
    <row r="1168" spans="1:13" s="21" customFormat="1" ht="12" customHeight="1" x14ac:dyDescent="0.2">
      <c r="A1168" s="45" t="s">
        <v>237</v>
      </c>
      <c r="B1168" s="54" t="s">
        <v>238</v>
      </c>
      <c r="C1168" s="46">
        <v>508</v>
      </c>
      <c r="D1168" s="47">
        <v>1</v>
      </c>
      <c r="E1168" s="47">
        <v>7715.82116864</v>
      </c>
      <c r="F1168" s="48">
        <f t="shared" si="37"/>
        <v>92589.854023680004</v>
      </c>
      <c r="G1168" s="49">
        <v>12989.258869616639</v>
      </c>
      <c r="H1168" s="49">
        <v>1768.6899332266662</v>
      </c>
      <c r="I1168" s="47">
        <v>17686.899332266661</v>
      </c>
      <c r="J1168" s="50"/>
      <c r="K1168" s="50"/>
      <c r="L1168" s="49">
        <v>39313.717982928632</v>
      </c>
      <c r="M1168" s="48">
        <f t="shared" si="36"/>
        <v>164348.42014171858</v>
      </c>
    </row>
    <row r="1169" spans="1:13" s="21" customFormat="1" ht="12" customHeight="1" x14ac:dyDescent="0.2">
      <c r="A1169" s="45" t="s">
        <v>237</v>
      </c>
      <c r="B1169" s="54" t="s">
        <v>238</v>
      </c>
      <c r="C1169" s="46">
        <v>508</v>
      </c>
      <c r="D1169" s="47">
        <v>1</v>
      </c>
      <c r="E1169" s="47">
        <v>7875.8979686399998</v>
      </c>
      <c r="F1169" s="48">
        <f t="shared" si="37"/>
        <v>94510.775623680005</v>
      </c>
      <c r="G1169" s="49">
        <v>13201.520706416642</v>
      </c>
      <c r="H1169" s="49">
        <v>1797.5926887822225</v>
      </c>
      <c r="I1169" s="47">
        <v>17975.926887822225</v>
      </c>
      <c r="J1169" s="50"/>
      <c r="K1169" s="50"/>
      <c r="L1169" s="49">
        <v>39581.871523764203</v>
      </c>
      <c r="M1169" s="48">
        <f t="shared" si="36"/>
        <v>167067.6874304653</v>
      </c>
    </row>
    <row r="1170" spans="1:13" s="21" customFormat="1" ht="12" customHeight="1" x14ac:dyDescent="0.2">
      <c r="A1170" s="45" t="s">
        <v>237</v>
      </c>
      <c r="B1170" s="54" t="s">
        <v>238</v>
      </c>
      <c r="C1170" s="46">
        <v>508</v>
      </c>
      <c r="D1170" s="47">
        <v>1</v>
      </c>
      <c r="E1170" s="47">
        <v>7880.8023756800003</v>
      </c>
      <c r="F1170" s="48">
        <f t="shared" si="37"/>
        <v>94569.628508160007</v>
      </c>
      <c r="G1170" s="49">
        <v>10566.419160121344</v>
      </c>
      <c r="H1170" s="49">
        <v>1770.809311232</v>
      </c>
      <c r="I1170" s="47">
        <v>17708.093112319999</v>
      </c>
      <c r="J1170" s="50"/>
      <c r="K1170" s="50"/>
      <c r="L1170" s="49">
        <v>39369.178706887767</v>
      </c>
      <c r="M1170" s="48">
        <f t="shared" si="36"/>
        <v>163984.12879872113</v>
      </c>
    </row>
    <row r="1171" spans="1:13" s="21" customFormat="1" ht="12" customHeight="1" x14ac:dyDescent="0.2">
      <c r="A1171" s="45" t="s">
        <v>237</v>
      </c>
      <c r="B1171" s="54" t="s">
        <v>238</v>
      </c>
      <c r="C1171" s="46">
        <v>508</v>
      </c>
      <c r="D1171" s="47">
        <v>1</v>
      </c>
      <c r="E1171" s="47">
        <v>8478.8942950399996</v>
      </c>
      <c r="F1171" s="48">
        <f t="shared" si="37"/>
        <v>101746.73154047999</v>
      </c>
      <c r="G1171" s="49">
        <v>22401.750136356866</v>
      </c>
      <c r="H1171" s="49">
        <v>1994.4578112853335</v>
      </c>
      <c r="I1171" s="47">
        <v>19944.578112853334</v>
      </c>
      <c r="J1171" s="50"/>
      <c r="K1171" s="50"/>
      <c r="L1171" s="49">
        <v>41503.466776653418</v>
      </c>
      <c r="M1171" s="48">
        <f t="shared" si="36"/>
        <v>187590.98437762895</v>
      </c>
    </row>
    <row r="1172" spans="1:13" s="21" customFormat="1" ht="12" customHeight="1" x14ac:dyDescent="0.2">
      <c r="A1172" s="45" t="s">
        <v>239</v>
      </c>
      <c r="B1172" s="54" t="s">
        <v>238</v>
      </c>
      <c r="C1172" s="46">
        <v>508</v>
      </c>
      <c r="D1172" s="47">
        <v>1</v>
      </c>
      <c r="E1172" s="47">
        <v>8303.6750950400001</v>
      </c>
      <c r="F1172" s="48">
        <f t="shared" si="37"/>
        <v>99644.101140479994</v>
      </c>
      <c r="G1172" s="49">
        <v>13768.753176023039</v>
      </c>
      <c r="H1172" s="49">
        <v>1874.8302254933333</v>
      </c>
      <c r="I1172" s="47">
        <v>18748.302254933333</v>
      </c>
      <c r="J1172" s="50"/>
      <c r="K1172" s="50"/>
      <c r="L1172" s="49">
        <v>40399.308749813958</v>
      </c>
      <c r="M1172" s="48">
        <f t="shared" si="36"/>
        <v>174435.29554674367</v>
      </c>
    </row>
    <row r="1173" spans="1:13" s="21" customFormat="1" ht="12" customHeight="1" x14ac:dyDescent="0.2">
      <c r="A1173" s="45" t="s">
        <v>200</v>
      </c>
      <c r="B1173" s="54" t="s">
        <v>238</v>
      </c>
      <c r="C1173" s="46">
        <v>508</v>
      </c>
      <c r="D1173" s="47">
        <v>1</v>
      </c>
      <c r="E1173" s="47">
        <v>7438.9272422399999</v>
      </c>
      <c r="F1173" s="48">
        <f t="shared" si="37"/>
        <v>89267.126906880003</v>
      </c>
      <c r="G1173" s="49">
        <v>12622.097523210239</v>
      </c>
      <c r="H1173" s="49">
        <v>1718.6951965155554</v>
      </c>
      <c r="I1173" s="47">
        <v>17186.951965155557</v>
      </c>
      <c r="J1173" s="50"/>
      <c r="K1173" s="50"/>
      <c r="L1173" s="49">
        <v>38849.877583820096</v>
      </c>
      <c r="M1173" s="48">
        <f t="shared" si="36"/>
        <v>159644.74917558144</v>
      </c>
    </row>
    <row r="1174" spans="1:13" s="21" customFormat="1" ht="12" customHeight="1" x14ac:dyDescent="0.2">
      <c r="A1174" s="45" t="s">
        <v>200</v>
      </c>
      <c r="B1174" s="54" t="s">
        <v>238</v>
      </c>
      <c r="C1174" s="46">
        <v>508</v>
      </c>
      <c r="D1174" s="47">
        <v>1</v>
      </c>
      <c r="E1174" s="47">
        <v>7444.2513100799997</v>
      </c>
      <c r="F1174" s="48">
        <f t="shared" si="37"/>
        <v>89331.01572096</v>
      </c>
      <c r="G1174" s="49">
        <v>10103.325789732864</v>
      </c>
      <c r="H1174" s="49">
        <v>1693.2002329031111</v>
      </c>
      <c r="I1174" s="47">
        <v>16932.002329031111</v>
      </c>
      <c r="J1174" s="50"/>
      <c r="K1174" s="50"/>
      <c r="L1174" s="49">
        <v>38647.569496585755</v>
      </c>
      <c r="M1174" s="48">
        <f t="shared" si="36"/>
        <v>156707.11356921284</v>
      </c>
    </row>
    <row r="1175" spans="1:13" s="21" customFormat="1" ht="12" customHeight="1" x14ac:dyDescent="0.2">
      <c r="A1175" s="45" t="s">
        <v>200</v>
      </c>
      <c r="B1175" s="54" t="s">
        <v>238</v>
      </c>
      <c r="C1175" s="46">
        <v>508</v>
      </c>
      <c r="D1175" s="47">
        <v>2</v>
      </c>
      <c r="E1175" s="47">
        <v>7875.8979686399998</v>
      </c>
      <c r="F1175" s="48">
        <f t="shared" si="37"/>
        <v>189021.55124736001</v>
      </c>
      <c r="G1175" s="49">
        <v>26403.041412833285</v>
      </c>
      <c r="H1175" s="49">
        <v>3595.1853775644449</v>
      </c>
      <c r="I1175" s="47">
        <v>35951.853775644449</v>
      </c>
      <c r="J1175" s="50"/>
      <c r="K1175" s="50"/>
      <c r="L1175" s="49">
        <v>79163.743047528405</v>
      </c>
      <c r="M1175" s="48">
        <f t="shared" si="36"/>
        <v>334135.37486093061</v>
      </c>
    </row>
    <row r="1176" spans="1:13" s="21" customFormat="1" ht="12" customHeight="1" x14ac:dyDescent="0.2">
      <c r="A1176" s="45" t="s">
        <v>200</v>
      </c>
      <c r="B1176" s="54" t="s">
        <v>238</v>
      </c>
      <c r="C1176" s="46">
        <v>508</v>
      </c>
      <c r="D1176" s="47">
        <v>3</v>
      </c>
      <c r="E1176" s="47">
        <v>7880.8023756800003</v>
      </c>
      <c r="F1176" s="48">
        <f t="shared" si="37"/>
        <v>283708.88552448002</v>
      </c>
      <c r="G1176" s="49">
        <v>31699.257480364031</v>
      </c>
      <c r="H1176" s="49">
        <v>5312.4279336959999</v>
      </c>
      <c r="I1176" s="47">
        <v>53124.279336959997</v>
      </c>
      <c r="J1176" s="50"/>
      <c r="K1176" s="50"/>
      <c r="L1176" s="49">
        <v>118107.53612066331</v>
      </c>
      <c r="M1176" s="48">
        <f t="shared" si="36"/>
        <v>491952.38639616338</v>
      </c>
    </row>
    <row r="1177" spans="1:13" s="21" customFormat="1" ht="12" customHeight="1" x14ac:dyDescent="0.2">
      <c r="A1177" s="45" t="s">
        <v>200</v>
      </c>
      <c r="B1177" s="54" t="s">
        <v>238</v>
      </c>
      <c r="C1177" s="46">
        <v>508</v>
      </c>
      <c r="D1177" s="47">
        <v>1</v>
      </c>
      <c r="E1177" s="47">
        <v>8138.2231756800002</v>
      </c>
      <c r="F1177" s="48">
        <f t="shared" si="37"/>
        <v>97658.678108160006</v>
      </c>
      <c r="G1177" s="49">
        <v>0</v>
      </c>
      <c r="H1177" s="49">
        <v>1397.2771959466668</v>
      </c>
      <c r="I1177" s="47">
        <v>13972.771959466667</v>
      </c>
      <c r="J1177" s="50"/>
      <c r="K1177" s="50"/>
      <c r="L1177" s="49">
        <v>14432.311797329658</v>
      </c>
      <c r="M1177" s="48">
        <f t="shared" si="36"/>
        <v>127461.039060903</v>
      </c>
    </row>
    <row r="1178" spans="1:13" s="21" customFormat="1" ht="12" customHeight="1" x14ac:dyDescent="0.2">
      <c r="A1178" s="45" t="s">
        <v>200</v>
      </c>
      <c r="B1178" s="54" t="s">
        <v>238</v>
      </c>
      <c r="C1178" s="46">
        <v>508</v>
      </c>
      <c r="D1178" s="47">
        <v>4</v>
      </c>
      <c r="E1178" s="47">
        <v>8303.6750950400001</v>
      </c>
      <c r="F1178" s="48">
        <f t="shared" si="37"/>
        <v>398576.40456191998</v>
      </c>
      <c r="G1178" s="49">
        <v>55075.012704092158</v>
      </c>
      <c r="H1178" s="49">
        <v>7499.3209019733331</v>
      </c>
      <c r="I1178" s="47">
        <v>74993.209019733331</v>
      </c>
      <c r="J1178" s="50"/>
      <c r="K1178" s="50"/>
      <c r="L1178" s="49">
        <v>161597.23499925583</v>
      </c>
      <c r="M1178" s="48">
        <f t="shared" si="36"/>
        <v>697741.18218697468</v>
      </c>
    </row>
    <row r="1179" spans="1:13" s="21" customFormat="1" ht="12" customHeight="1" x14ac:dyDescent="0.2">
      <c r="A1179" s="45" t="s">
        <v>200</v>
      </c>
      <c r="B1179" s="54" t="s">
        <v>238</v>
      </c>
      <c r="C1179" s="46">
        <v>508</v>
      </c>
      <c r="D1179" s="47">
        <v>2</v>
      </c>
      <c r="E1179" s="47">
        <v>8478.8942950399996</v>
      </c>
      <c r="F1179" s="48">
        <f t="shared" si="37"/>
        <v>203493.46308095998</v>
      </c>
      <c r="G1179" s="49">
        <v>36402.84397157991</v>
      </c>
      <c r="H1179" s="49">
        <v>3900.9248367786672</v>
      </c>
      <c r="I1179" s="47">
        <v>39009.248367786669</v>
      </c>
      <c r="J1179" s="50"/>
      <c r="K1179" s="50"/>
      <c r="L1179" s="49">
        <v>82293.940696402831</v>
      </c>
      <c r="M1179" s="48">
        <f t="shared" si="36"/>
        <v>365100.420953508</v>
      </c>
    </row>
    <row r="1180" spans="1:13" s="21" customFormat="1" ht="12" customHeight="1" x14ac:dyDescent="0.2">
      <c r="A1180" s="45" t="s">
        <v>200</v>
      </c>
      <c r="B1180" s="54" t="s">
        <v>238</v>
      </c>
      <c r="C1180" s="46">
        <v>508</v>
      </c>
      <c r="D1180" s="47">
        <v>1</v>
      </c>
      <c r="E1180" s="47">
        <v>8761.5907891200004</v>
      </c>
      <c r="F1180" s="48">
        <f t="shared" si="37"/>
        <v>105139.08946944</v>
      </c>
      <c r="G1180" s="49">
        <v>14375.94938637312</v>
      </c>
      <c r="H1180" s="49">
        <v>1957.5094480355556</v>
      </c>
      <c r="I1180" s="47">
        <v>19575.094480355558</v>
      </c>
      <c r="J1180" s="50"/>
      <c r="K1180" s="50"/>
      <c r="L1180" s="49">
        <v>41221.961400417807</v>
      </c>
      <c r="M1180" s="48">
        <f t="shared" si="36"/>
        <v>182269.60418462206</v>
      </c>
    </row>
    <row r="1181" spans="1:13" s="21" customFormat="1" ht="12" customHeight="1" x14ac:dyDescent="0.2">
      <c r="A1181" s="45" t="s">
        <v>200</v>
      </c>
      <c r="B1181" s="54" t="s">
        <v>238</v>
      </c>
      <c r="C1181" s="46">
        <v>508</v>
      </c>
      <c r="D1181" s="47">
        <v>1</v>
      </c>
      <c r="E1181" s="47">
        <v>10626.695772159999</v>
      </c>
      <c r="F1181" s="48">
        <f t="shared" si="37"/>
        <v>127520.34926592</v>
      </c>
      <c r="G1181" s="49">
        <v>23588.710031437819</v>
      </c>
      <c r="H1181" s="49">
        <v>2364.8572687075552</v>
      </c>
      <c r="I1181" s="47">
        <v>23648.57268707555</v>
      </c>
      <c r="J1181" s="50"/>
      <c r="K1181" s="50"/>
      <c r="L1181" s="49">
        <v>45714.810821333398</v>
      </c>
      <c r="M1181" s="48">
        <f t="shared" si="36"/>
        <v>222837.30007447433</v>
      </c>
    </row>
    <row r="1182" spans="1:13" s="21" customFormat="1" ht="12" customHeight="1" x14ac:dyDescent="0.2">
      <c r="A1182" s="45" t="s">
        <v>205</v>
      </c>
      <c r="B1182" s="54" t="s">
        <v>238</v>
      </c>
      <c r="C1182" s="46">
        <v>508</v>
      </c>
      <c r="D1182" s="47">
        <v>1</v>
      </c>
      <c r="E1182" s="47">
        <v>7297.1492106240003</v>
      </c>
      <c r="F1182" s="48">
        <f t="shared" si="37"/>
        <v>87565.790527488003</v>
      </c>
      <c r="G1182" s="49">
        <v>0</v>
      </c>
      <c r="H1182" s="49">
        <v>1528.1915351040002</v>
      </c>
      <c r="I1182" s="47">
        <v>15281.915351040001</v>
      </c>
      <c r="J1182" s="50"/>
      <c r="K1182" s="50"/>
      <c r="L1182" s="49">
        <v>34816.155767949203</v>
      </c>
      <c r="M1182" s="48">
        <f t="shared" si="36"/>
        <v>139192.0531815812</v>
      </c>
    </row>
    <row r="1183" spans="1:13" s="21" customFormat="1" ht="12" customHeight="1" x14ac:dyDescent="0.2">
      <c r="A1183" s="45" t="s">
        <v>28</v>
      </c>
      <c r="B1183" s="54" t="s">
        <v>240</v>
      </c>
      <c r="C1183" s="46">
        <v>508</v>
      </c>
      <c r="D1183" s="47">
        <v>1</v>
      </c>
      <c r="E1183" s="47">
        <v>7410.5815347199996</v>
      </c>
      <c r="F1183" s="48">
        <f t="shared" si="37"/>
        <v>88926.978416639991</v>
      </c>
      <c r="G1183" s="49">
        <v>0</v>
      </c>
      <c r="H1183" s="49">
        <v>1581.7635891200002</v>
      </c>
      <c r="I1183" s="47">
        <v>15817.635891200001</v>
      </c>
      <c r="J1183" s="50"/>
      <c r="K1183" s="50"/>
      <c r="L1183" s="49">
        <v>37749.994073097303</v>
      </c>
      <c r="M1183" s="48">
        <f t="shared" si="36"/>
        <v>144076.37197005731</v>
      </c>
    </row>
    <row r="1184" spans="1:13" s="21" customFormat="1" ht="12" customHeight="1" x14ac:dyDescent="0.2">
      <c r="A1184" s="45" t="s">
        <v>28</v>
      </c>
      <c r="B1184" s="54" t="s">
        <v>240</v>
      </c>
      <c r="C1184" s="46">
        <v>508</v>
      </c>
      <c r="D1184" s="47">
        <v>1</v>
      </c>
      <c r="E1184" s="47">
        <v>9308.1708595199998</v>
      </c>
      <c r="F1184" s="48">
        <f t="shared" si="37"/>
        <v>111698.05031424</v>
      </c>
      <c r="G1184" s="49">
        <v>12080.571647778814</v>
      </c>
      <c r="H1184" s="49">
        <v>2024.5637083591109</v>
      </c>
      <c r="I1184" s="47">
        <v>20245.637083591108</v>
      </c>
      <c r="J1184" s="50"/>
      <c r="K1184" s="50"/>
      <c r="L1184" s="49">
        <v>42017.133398339371</v>
      </c>
      <c r="M1184" s="48">
        <f t="shared" si="36"/>
        <v>188065.95615230838</v>
      </c>
    </row>
    <row r="1185" spans="1:13" s="21" customFormat="1" ht="12" customHeight="1" x14ac:dyDescent="0.2">
      <c r="A1185" s="45" t="s">
        <v>29</v>
      </c>
      <c r="B1185" s="54" t="s">
        <v>240</v>
      </c>
      <c r="C1185" s="46">
        <v>508</v>
      </c>
      <c r="D1185" s="47">
        <v>1</v>
      </c>
      <c r="E1185" s="47">
        <v>8067.4571161599997</v>
      </c>
      <c r="F1185" s="48">
        <f t="shared" si="37"/>
        <v>96809.485393919997</v>
      </c>
      <c r="G1185" s="49">
        <v>8073.3168816168964</v>
      </c>
      <c r="H1185" s="49">
        <v>1775.8049953279999</v>
      </c>
      <c r="I1185" s="47">
        <v>17758.049953279999</v>
      </c>
      <c r="J1185" s="50"/>
      <c r="K1185" s="50"/>
      <c r="L1185" s="49">
        <v>39456.603117204861</v>
      </c>
      <c r="M1185" s="48">
        <f t="shared" si="36"/>
        <v>163873.26034134976</v>
      </c>
    </row>
    <row r="1186" spans="1:13" s="21" customFormat="1" ht="12" customHeight="1" x14ac:dyDescent="0.2">
      <c r="A1186" s="45" t="s">
        <v>29</v>
      </c>
      <c r="B1186" s="54" t="s">
        <v>240</v>
      </c>
      <c r="C1186" s="46">
        <v>508</v>
      </c>
      <c r="D1186" s="47">
        <v>1</v>
      </c>
      <c r="E1186" s="47">
        <v>8393.1035135999991</v>
      </c>
      <c r="F1186" s="48">
        <f t="shared" si="37"/>
        <v>100717.24216319999</v>
      </c>
      <c r="G1186" s="49">
        <v>8332.4011554201588</v>
      </c>
      <c r="H1186" s="49">
        <v>1832.7931148799998</v>
      </c>
      <c r="I1186" s="47">
        <v>18327.931148799998</v>
      </c>
      <c r="J1186" s="50"/>
      <c r="K1186" s="50"/>
      <c r="L1186" s="49">
        <v>40122.158909280304</v>
      </c>
      <c r="M1186" s="48">
        <f t="shared" si="36"/>
        <v>169332.52649158044</v>
      </c>
    </row>
    <row r="1187" spans="1:13" s="21" customFormat="1" ht="12" customHeight="1" x14ac:dyDescent="0.2">
      <c r="A1187" s="45" t="s">
        <v>30</v>
      </c>
      <c r="B1187" s="54" t="s">
        <v>240</v>
      </c>
      <c r="C1187" s="46">
        <v>508</v>
      </c>
      <c r="D1187" s="47">
        <v>1</v>
      </c>
      <c r="E1187" s="47">
        <v>11113.671895040001</v>
      </c>
      <c r="F1187" s="48">
        <f t="shared" si="37"/>
        <v>133364.06274048</v>
      </c>
      <c r="G1187" s="49">
        <v>13995.847146258435</v>
      </c>
      <c r="H1187" s="49">
        <v>2345.5416702293332</v>
      </c>
      <c r="I1187" s="47">
        <v>23455.416702293332</v>
      </c>
      <c r="J1187" s="50"/>
      <c r="K1187" s="50"/>
      <c r="L1187" s="49">
        <v>45547.531557520502</v>
      </c>
      <c r="M1187" s="48">
        <f t="shared" si="36"/>
        <v>218708.3998167816</v>
      </c>
    </row>
    <row r="1188" spans="1:13" s="21" customFormat="1" ht="12" customHeight="1" x14ac:dyDescent="0.2">
      <c r="A1188" s="45" t="s">
        <v>35</v>
      </c>
      <c r="B1188" s="54" t="s">
        <v>240</v>
      </c>
      <c r="C1188" s="46">
        <v>508</v>
      </c>
      <c r="D1188" s="47">
        <v>1</v>
      </c>
      <c r="E1188" s="47">
        <v>7761.8263756799997</v>
      </c>
      <c r="F1188" s="48">
        <f t="shared" si="37"/>
        <v>93141.916508159993</v>
      </c>
      <c r="G1188" s="49">
        <v>5220.1047096606726</v>
      </c>
      <c r="H1188" s="49">
        <v>1694.9812091448891</v>
      </c>
      <c r="I1188" s="47">
        <v>16949.81209144889</v>
      </c>
      <c r="J1188" s="50"/>
      <c r="K1188" s="50"/>
      <c r="L1188" s="49">
        <v>38735.974346224277</v>
      </c>
      <c r="M1188" s="48">
        <f t="shared" si="36"/>
        <v>155742.78886463871</v>
      </c>
    </row>
    <row r="1189" spans="1:13" s="21" customFormat="1" ht="12" customHeight="1" x14ac:dyDescent="0.2">
      <c r="A1189" s="45" t="s">
        <v>35</v>
      </c>
      <c r="B1189" s="54" t="s">
        <v>240</v>
      </c>
      <c r="C1189" s="46">
        <v>508</v>
      </c>
      <c r="D1189" s="47">
        <v>5</v>
      </c>
      <c r="E1189" s="47">
        <v>7875.8979686399998</v>
      </c>
      <c r="F1189" s="48">
        <f t="shared" si="37"/>
        <v>472553.8781184</v>
      </c>
      <c r="G1189" s="49">
        <v>50165.778684383244</v>
      </c>
      <c r="H1189" s="49">
        <v>8822.0318111004453</v>
      </c>
      <c r="I1189" s="47">
        <v>88220.318111004453</v>
      </c>
      <c r="J1189" s="50"/>
      <c r="K1189" s="50"/>
      <c r="L1189" s="49">
        <v>196584.55946246066</v>
      </c>
      <c r="M1189" s="48">
        <f t="shared" si="36"/>
        <v>816346.5661873488</v>
      </c>
    </row>
    <row r="1190" spans="1:13" s="21" customFormat="1" ht="12" customHeight="1" x14ac:dyDescent="0.2">
      <c r="A1190" s="45" t="s">
        <v>35</v>
      </c>
      <c r="B1190" s="54" t="s">
        <v>240</v>
      </c>
      <c r="C1190" s="46">
        <v>508</v>
      </c>
      <c r="D1190" s="47">
        <v>1</v>
      </c>
      <c r="E1190" s="47">
        <v>7880.8023756800003</v>
      </c>
      <c r="F1190" s="48">
        <f t="shared" si="37"/>
        <v>94569.628508160007</v>
      </c>
      <c r="G1190" s="49">
        <v>15849.628740182015</v>
      </c>
      <c r="H1190" s="49">
        <v>1826.147102208</v>
      </c>
      <c r="I1190" s="47">
        <v>18261.471022080001</v>
      </c>
      <c r="J1190" s="50"/>
      <c r="K1190" s="50"/>
      <c r="L1190" s="49">
        <v>39810.995630040154</v>
      </c>
      <c r="M1190" s="48">
        <f t="shared" si="36"/>
        <v>170317.87100267017</v>
      </c>
    </row>
    <row r="1191" spans="1:13" s="21" customFormat="1" ht="12" customHeight="1" x14ac:dyDescent="0.2">
      <c r="A1191" s="45" t="s">
        <v>35</v>
      </c>
      <c r="B1191" s="54" t="s">
        <v>240</v>
      </c>
      <c r="C1191" s="46">
        <v>508</v>
      </c>
      <c r="D1191" s="47">
        <v>1</v>
      </c>
      <c r="E1191" s="47">
        <v>8678.4451686400007</v>
      </c>
      <c r="F1191" s="48">
        <f t="shared" si="37"/>
        <v>104141.34202368002</v>
      </c>
      <c r="G1191" s="49">
        <v>14265.698293616642</v>
      </c>
      <c r="H1191" s="49">
        <v>1942.4970443377779</v>
      </c>
      <c r="I1191" s="47">
        <v>19424.970443377781</v>
      </c>
      <c r="J1191" s="50"/>
      <c r="K1191" s="50"/>
      <c r="L1191" s="49">
        <v>41091.379890150783</v>
      </c>
      <c r="M1191" s="48">
        <f t="shared" si="36"/>
        <v>180865.88769516302</v>
      </c>
    </row>
    <row r="1192" spans="1:13" s="21" customFormat="1" ht="12" customHeight="1" x14ac:dyDescent="0.2">
      <c r="A1192" s="45" t="s">
        <v>35</v>
      </c>
      <c r="B1192" s="54" t="s">
        <v>240</v>
      </c>
      <c r="C1192" s="46">
        <v>508</v>
      </c>
      <c r="D1192" s="47">
        <v>1</v>
      </c>
      <c r="E1192" s="47">
        <v>8784.4419686399997</v>
      </c>
      <c r="F1192" s="48">
        <f t="shared" si="37"/>
        <v>105413.30362368</v>
      </c>
      <c r="G1192" s="49">
        <v>14406.250050416642</v>
      </c>
      <c r="H1192" s="49">
        <v>1961.635355448889</v>
      </c>
      <c r="I1192" s="47">
        <v>19616.353554488891</v>
      </c>
      <c r="J1192" s="50"/>
      <c r="K1192" s="50"/>
      <c r="L1192" s="49">
        <v>41266.377085709632</v>
      </c>
      <c r="M1192" s="48">
        <f t="shared" si="36"/>
        <v>182663.91966974403</v>
      </c>
    </row>
    <row r="1193" spans="1:13" s="21" customFormat="1" ht="12" customHeight="1" x14ac:dyDescent="0.2">
      <c r="A1193" s="45" t="s">
        <v>43</v>
      </c>
      <c r="B1193" s="54" t="s">
        <v>240</v>
      </c>
      <c r="C1193" s="46">
        <v>508</v>
      </c>
      <c r="D1193" s="47">
        <v>1</v>
      </c>
      <c r="E1193" s="47">
        <v>28837.619200000001</v>
      </c>
      <c r="F1193" s="48">
        <f t="shared" si="37"/>
        <v>346051.43040000001</v>
      </c>
      <c r="G1193" s="49">
        <v>38564.136499199994</v>
      </c>
      <c r="H1193" s="49">
        <v>5251.1079111111103</v>
      </c>
      <c r="I1193" s="47">
        <v>52511.079111111096</v>
      </c>
      <c r="J1193" s="50"/>
      <c r="K1193" s="50"/>
      <c r="L1193" s="49">
        <v>35711.884533562086</v>
      </c>
      <c r="M1193" s="48">
        <f t="shared" si="36"/>
        <v>478089.63845498429</v>
      </c>
    </row>
    <row r="1194" spans="1:13" s="21" customFormat="1" ht="12" customHeight="1" x14ac:dyDescent="0.2">
      <c r="A1194" s="45" t="s">
        <v>241</v>
      </c>
      <c r="B1194" s="54" t="s">
        <v>240</v>
      </c>
      <c r="C1194" s="46">
        <v>508</v>
      </c>
      <c r="D1194" s="47">
        <v>1</v>
      </c>
      <c r="E1194" s="47">
        <v>6645.0328422399998</v>
      </c>
      <c r="F1194" s="48">
        <f t="shared" si="37"/>
        <v>79740.394106880005</v>
      </c>
      <c r="G1194" s="49">
        <v>6941.6361292861448</v>
      </c>
      <c r="H1194" s="49">
        <v>1526.8807473920001</v>
      </c>
      <c r="I1194" s="47">
        <v>15268.80747392</v>
      </c>
      <c r="J1194" s="50"/>
      <c r="K1194" s="50"/>
      <c r="L1194" s="49">
        <v>36477.988887752384</v>
      </c>
      <c r="M1194" s="48">
        <f t="shared" si="36"/>
        <v>139955.70734523053</v>
      </c>
    </row>
    <row r="1195" spans="1:13" s="21" customFormat="1" ht="12" customHeight="1" x14ac:dyDescent="0.2">
      <c r="A1195" s="45" t="s">
        <v>241</v>
      </c>
      <c r="B1195" s="54" t="s">
        <v>240</v>
      </c>
      <c r="C1195" s="46">
        <v>508</v>
      </c>
      <c r="D1195" s="47">
        <v>10</v>
      </c>
      <c r="E1195" s="47">
        <v>7225.0879999999997</v>
      </c>
      <c r="F1195" s="48">
        <f t="shared" si="37"/>
        <v>867010.56000000006</v>
      </c>
      <c r="G1195" s="49">
        <v>0</v>
      </c>
      <c r="H1195" s="49">
        <v>12450.88</v>
      </c>
      <c r="I1195" s="47">
        <v>124508.80000000003</v>
      </c>
      <c r="J1195" s="50"/>
      <c r="K1195" s="50"/>
      <c r="L1195" s="49">
        <v>129540.49014799992</v>
      </c>
      <c r="M1195" s="48">
        <f t="shared" si="36"/>
        <v>1133510.7301479999</v>
      </c>
    </row>
    <row r="1196" spans="1:13" s="21" customFormat="1" ht="12" customHeight="1" x14ac:dyDescent="0.2">
      <c r="A1196" s="45" t="s">
        <v>241</v>
      </c>
      <c r="B1196" s="54" t="s">
        <v>240</v>
      </c>
      <c r="C1196" s="46">
        <v>508</v>
      </c>
      <c r="D1196" s="47">
        <v>2</v>
      </c>
      <c r="E1196" s="47">
        <v>7387.01044224</v>
      </c>
      <c r="F1196" s="48">
        <f t="shared" si="37"/>
        <v>177288.25061376</v>
      </c>
      <c r="G1196" s="49">
        <v>20085.209354256382</v>
      </c>
      <c r="H1196" s="49">
        <v>3366.0481572408885</v>
      </c>
      <c r="I1196" s="47">
        <v>33660.481572408884</v>
      </c>
      <c r="J1196" s="50"/>
      <c r="K1196" s="50"/>
      <c r="L1196" s="49">
        <v>77105.903228131036</v>
      </c>
      <c r="M1196" s="48">
        <f t="shared" si="36"/>
        <v>311505.89292579715</v>
      </c>
    </row>
    <row r="1197" spans="1:13" s="21" customFormat="1" ht="12" customHeight="1" x14ac:dyDescent="0.2">
      <c r="A1197" s="45" t="s">
        <v>241</v>
      </c>
      <c r="B1197" s="54" t="s">
        <v>240</v>
      </c>
      <c r="C1197" s="46">
        <v>508</v>
      </c>
      <c r="D1197" s="47">
        <v>1</v>
      </c>
      <c r="E1197" s="47">
        <v>7438.9272422399999</v>
      </c>
      <c r="F1197" s="48">
        <f t="shared" si="37"/>
        <v>89267.126906880003</v>
      </c>
      <c r="G1197" s="49">
        <v>12622.097523210239</v>
      </c>
      <c r="H1197" s="49">
        <v>1718.6951965155554</v>
      </c>
      <c r="I1197" s="47">
        <v>17186.951965155557</v>
      </c>
      <c r="J1197" s="50"/>
      <c r="K1197" s="50"/>
      <c r="L1197" s="49">
        <v>38849.877583820096</v>
      </c>
      <c r="M1197" s="48">
        <f t="shared" si="36"/>
        <v>159644.74917558144</v>
      </c>
    </row>
    <row r="1198" spans="1:13" s="21" customFormat="1" ht="12" customHeight="1" x14ac:dyDescent="0.2">
      <c r="A1198" s="45" t="s">
        <v>204</v>
      </c>
      <c r="B1198" s="54" t="s">
        <v>240</v>
      </c>
      <c r="C1198" s="46">
        <v>508</v>
      </c>
      <c r="D1198" s="47">
        <v>1</v>
      </c>
      <c r="E1198" s="47">
        <v>7387.01044224</v>
      </c>
      <c r="F1198" s="48">
        <f t="shared" si="37"/>
        <v>88644.12530688</v>
      </c>
      <c r="G1198" s="49">
        <v>10042.604677128191</v>
      </c>
      <c r="H1198" s="49">
        <v>1683.0240786204442</v>
      </c>
      <c r="I1198" s="47">
        <v>16830.240786204442</v>
      </c>
      <c r="J1198" s="50"/>
      <c r="K1198" s="50"/>
      <c r="L1198" s="49">
        <v>38552.951614065518</v>
      </c>
      <c r="M1198" s="48">
        <f t="shared" si="36"/>
        <v>155752.94646289857</v>
      </c>
    </row>
    <row r="1199" spans="1:13" s="21" customFormat="1" ht="12" customHeight="1" x14ac:dyDescent="0.2">
      <c r="A1199" s="45" t="s">
        <v>204</v>
      </c>
      <c r="B1199" s="54" t="s">
        <v>240</v>
      </c>
      <c r="C1199" s="46">
        <v>508</v>
      </c>
      <c r="D1199" s="47">
        <v>10</v>
      </c>
      <c r="E1199" s="47">
        <v>7438.9272422399999</v>
      </c>
      <c r="F1199" s="48">
        <f t="shared" si="37"/>
        <v>892671.26906879991</v>
      </c>
      <c r="G1199" s="49">
        <v>131269.81424138648</v>
      </c>
      <c r="H1199" s="49">
        <v>17239.834894279109</v>
      </c>
      <c r="I1199" s="47">
        <v>172398.34894279111</v>
      </c>
      <c r="J1199" s="50"/>
      <c r="K1199" s="50"/>
      <c r="L1199" s="49">
        <v>388920.99314432335</v>
      </c>
      <c r="M1199" s="48">
        <f t="shared" si="36"/>
        <v>1602500.2602915799</v>
      </c>
    </row>
    <row r="1200" spans="1:13" s="21" customFormat="1" ht="12" customHeight="1" x14ac:dyDescent="0.2">
      <c r="A1200" s="45" t="s">
        <v>204</v>
      </c>
      <c r="B1200" s="54" t="s">
        <v>240</v>
      </c>
      <c r="C1200" s="46">
        <v>508</v>
      </c>
      <c r="D1200" s="47">
        <v>1</v>
      </c>
      <c r="E1200" s="47">
        <v>7594.3098982399997</v>
      </c>
      <c r="F1200" s="48">
        <f t="shared" si="37"/>
        <v>91131.718778879993</v>
      </c>
      <c r="G1200" s="49">
        <v>5131.253970026497</v>
      </c>
      <c r="H1200" s="49">
        <v>1666.1311491413335</v>
      </c>
      <c r="I1200" s="47">
        <v>16661.311491413333</v>
      </c>
      <c r="J1200" s="50"/>
      <c r="K1200" s="50"/>
      <c r="L1200" s="49">
        <v>38466.503618025898</v>
      </c>
      <c r="M1200" s="48">
        <f t="shared" si="36"/>
        <v>153056.91900748707</v>
      </c>
    </row>
    <row r="1201" spans="1:13" s="21" customFormat="1" ht="12" customHeight="1" x14ac:dyDescent="0.2">
      <c r="A1201" s="45" t="s">
        <v>204</v>
      </c>
      <c r="B1201" s="54" t="s">
        <v>240</v>
      </c>
      <c r="C1201" s="46">
        <v>508</v>
      </c>
      <c r="D1201" s="47">
        <v>1</v>
      </c>
      <c r="E1201" s="47">
        <v>7616.3096422400004</v>
      </c>
      <c r="F1201" s="48">
        <f t="shared" si="37"/>
        <v>91395.715706880001</v>
      </c>
      <c r="G1201" s="49">
        <v>10285.84526848819</v>
      </c>
      <c r="H1201" s="49">
        <v>1723.7883808426664</v>
      </c>
      <c r="I1201" s="47">
        <v>17237.883808426664</v>
      </c>
      <c r="J1201" s="50"/>
      <c r="K1201" s="50"/>
      <c r="L1201" s="49">
        <v>38931.978096127743</v>
      </c>
      <c r="M1201" s="48">
        <f t="shared" si="36"/>
        <v>159575.21126076527</v>
      </c>
    </row>
    <row r="1202" spans="1:13" s="21" customFormat="1" ht="12" customHeight="1" x14ac:dyDescent="0.2">
      <c r="A1202" s="45" t="s">
        <v>204</v>
      </c>
      <c r="B1202" s="54" t="s">
        <v>240</v>
      </c>
      <c r="C1202" s="46">
        <v>508</v>
      </c>
      <c r="D1202" s="47">
        <v>1</v>
      </c>
      <c r="E1202" s="47">
        <v>7968.9112422400003</v>
      </c>
      <c r="F1202" s="48">
        <f t="shared" si="37"/>
        <v>95626.934906880007</v>
      </c>
      <c r="G1202" s="49">
        <v>13324.856307210239</v>
      </c>
      <c r="H1202" s="49">
        <v>1814.386752071111</v>
      </c>
      <c r="I1202" s="47">
        <v>18143.867520711108</v>
      </c>
      <c r="J1202" s="50"/>
      <c r="K1202" s="50"/>
      <c r="L1202" s="49">
        <v>39737.68322577564</v>
      </c>
      <c r="M1202" s="48">
        <f t="shared" si="36"/>
        <v>168647.7287126481</v>
      </c>
    </row>
    <row r="1203" spans="1:13" s="21" customFormat="1" ht="12" customHeight="1" x14ac:dyDescent="0.2">
      <c r="A1203" s="45" t="s">
        <v>204</v>
      </c>
      <c r="B1203" s="54" t="s">
        <v>240</v>
      </c>
      <c r="C1203" s="46">
        <v>508</v>
      </c>
      <c r="D1203" s="47">
        <v>1</v>
      </c>
      <c r="E1203" s="47">
        <v>8471.7713100799992</v>
      </c>
      <c r="F1203" s="48">
        <f t="shared" si="37"/>
        <v>101661.25572095999</v>
      </c>
      <c r="G1203" s="49">
        <v>11193.319005732865</v>
      </c>
      <c r="H1203" s="49">
        <v>1875.8704551253334</v>
      </c>
      <c r="I1203" s="47">
        <v>18758.704551253333</v>
      </c>
      <c r="J1203" s="50"/>
      <c r="K1203" s="50"/>
      <c r="L1203" s="49">
        <v>40535.892969048058</v>
      </c>
      <c r="M1203" s="48">
        <f t="shared" si="36"/>
        <v>174025.04270211956</v>
      </c>
    </row>
    <row r="1204" spans="1:13" s="21" customFormat="1" ht="12" customHeight="1" x14ac:dyDescent="0.2">
      <c r="A1204" s="45" t="s">
        <v>204</v>
      </c>
      <c r="B1204" s="54" t="s">
        <v>240</v>
      </c>
      <c r="C1204" s="46">
        <v>508</v>
      </c>
      <c r="D1204" s="47">
        <v>1</v>
      </c>
      <c r="E1204" s="47">
        <v>8962.4023756799997</v>
      </c>
      <c r="F1204" s="48">
        <f t="shared" si="37"/>
        <v>107548.82850815999</v>
      </c>
      <c r="G1204" s="49">
        <v>17570.670660182011</v>
      </c>
      <c r="H1204" s="49">
        <v>2024.440435541333</v>
      </c>
      <c r="I1204" s="47">
        <v>20244.404355413331</v>
      </c>
      <c r="J1204" s="50"/>
      <c r="K1204" s="50"/>
      <c r="L1204" s="49">
        <v>41871.376471813528</v>
      </c>
      <c r="M1204" s="48">
        <f t="shared" si="36"/>
        <v>189259.72043111021</v>
      </c>
    </row>
    <row r="1205" spans="1:13" s="21" customFormat="1" ht="12" customHeight="1" x14ac:dyDescent="0.2">
      <c r="A1205" s="45" t="s">
        <v>157</v>
      </c>
      <c r="B1205" s="54" t="s">
        <v>240</v>
      </c>
      <c r="C1205" s="46">
        <v>508</v>
      </c>
      <c r="D1205" s="47">
        <v>1</v>
      </c>
      <c r="E1205" s="47">
        <v>12413.1814144</v>
      </c>
      <c r="F1205" s="48">
        <f t="shared" si="37"/>
        <v>148958.17697279999</v>
      </c>
      <c r="G1205" s="49">
        <v>15374.366844395523</v>
      </c>
      <c r="H1205" s="49">
        <v>2576.5655847822227</v>
      </c>
      <c r="I1205" s="47">
        <v>25765.655847822229</v>
      </c>
      <c r="J1205" s="50"/>
      <c r="K1205" s="50"/>
      <c r="L1205" s="49">
        <v>47548.272585201186</v>
      </c>
      <c r="M1205" s="48">
        <f t="shared" si="36"/>
        <v>240223.03783500116</v>
      </c>
    </row>
    <row r="1206" spans="1:13" s="21" customFormat="1" ht="12" customHeight="1" x14ac:dyDescent="0.2">
      <c r="A1206" s="45" t="s">
        <v>157</v>
      </c>
      <c r="B1206" s="54" t="s">
        <v>240</v>
      </c>
      <c r="C1206" s="46">
        <v>508</v>
      </c>
      <c r="D1206" s="47">
        <v>1</v>
      </c>
      <c r="E1206" s="47">
        <v>12603.5430144</v>
      </c>
      <c r="F1206" s="48">
        <f t="shared" si="37"/>
        <v>151242.51617280001</v>
      </c>
      <c r="G1206" s="49">
        <v>19470.3780370944</v>
      </c>
      <c r="H1206" s="49">
        <v>2651.195266488889</v>
      </c>
      <c r="I1206" s="47">
        <v>26511.95266488889</v>
      </c>
      <c r="J1206" s="50"/>
      <c r="K1206" s="50"/>
      <c r="L1206" s="49">
        <v>48194.589510279053</v>
      </c>
      <c r="M1206" s="48">
        <f t="shared" si="36"/>
        <v>248070.63165155123</v>
      </c>
    </row>
    <row r="1207" spans="1:13" s="21" customFormat="1" ht="12" customHeight="1" x14ac:dyDescent="0.2">
      <c r="A1207" s="45" t="s">
        <v>205</v>
      </c>
      <c r="B1207" s="54" t="s">
        <v>240</v>
      </c>
      <c r="C1207" s="46">
        <v>508</v>
      </c>
      <c r="D1207" s="47">
        <v>2</v>
      </c>
      <c r="E1207" s="47">
        <v>9568.8909721599994</v>
      </c>
      <c r="F1207" s="48">
        <f t="shared" si="37"/>
        <v>229653.38333183998</v>
      </c>
      <c r="G1207" s="49">
        <v>27803.572972351481</v>
      </c>
      <c r="H1207" s="49">
        <v>4174.1859316906666</v>
      </c>
      <c r="I1207" s="47">
        <v>41741.859316906659</v>
      </c>
      <c r="J1207" s="50"/>
      <c r="K1207" s="50"/>
      <c r="L1207" s="49">
        <v>85308.881190612112</v>
      </c>
      <c r="M1207" s="48">
        <f t="shared" si="36"/>
        <v>388681.88274340087</v>
      </c>
    </row>
    <row r="1208" spans="1:13" s="21" customFormat="1" ht="12" customHeight="1" x14ac:dyDescent="0.2">
      <c r="A1208" s="45" t="s">
        <v>32</v>
      </c>
      <c r="B1208" s="54" t="s">
        <v>240</v>
      </c>
      <c r="C1208" s="46">
        <v>508</v>
      </c>
      <c r="D1208" s="47">
        <v>1</v>
      </c>
      <c r="E1208" s="47">
        <v>7880.8023756800003</v>
      </c>
      <c r="F1208" s="48">
        <f t="shared" si="37"/>
        <v>94569.628508160007</v>
      </c>
      <c r="G1208" s="49">
        <v>10566.419160121344</v>
      </c>
      <c r="H1208" s="49">
        <v>1770.809311232</v>
      </c>
      <c r="I1208" s="47">
        <v>17708.093112319999</v>
      </c>
      <c r="J1208" s="50"/>
      <c r="K1208" s="50"/>
      <c r="L1208" s="49">
        <v>39369.178706887767</v>
      </c>
      <c r="M1208" s="48">
        <f t="shared" si="36"/>
        <v>163984.12879872113</v>
      </c>
    </row>
    <row r="1209" spans="1:13" s="21" customFormat="1" ht="12" customHeight="1" x14ac:dyDescent="0.2">
      <c r="A1209" s="45" t="s">
        <v>32</v>
      </c>
      <c r="B1209" s="54" t="s">
        <v>240</v>
      </c>
      <c r="C1209" s="46">
        <v>508</v>
      </c>
      <c r="D1209" s="47">
        <v>1</v>
      </c>
      <c r="E1209" s="47">
        <v>8442.8882636800008</v>
      </c>
      <c r="F1209" s="48">
        <f t="shared" si="37"/>
        <v>101314.65916416001</v>
      </c>
      <c r="G1209" s="49">
        <v>5581.339935055873</v>
      </c>
      <c r="H1209" s="49">
        <v>1812.2752009671112</v>
      </c>
      <c r="I1209" s="47">
        <v>18122.752009671112</v>
      </c>
      <c r="J1209" s="50"/>
      <c r="K1209" s="50"/>
      <c r="L1209" s="49">
        <v>39993.589762237658</v>
      </c>
      <c r="M1209" s="48">
        <f t="shared" si="36"/>
        <v>166824.61607209177</v>
      </c>
    </row>
    <row r="1210" spans="1:13" s="21" customFormat="1" ht="12" customHeight="1" x14ac:dyDescent="0.2">
      <c r="A1210" s="45" t="s">
        <v>107</v>
      </c>
      <c r="B1210" s="54" t="s">
        <v>240</v>
      </c>
      <c r="C1210" s="46">
        <v>508</v>
      </c>
      <c r="D1210" s="47">
        <v>1</v>
      </c>
      <c r="E1210" s="47">
        <v>12255.85533952</v>
      </c>
      <c r="F1210" s="48">
        <f t="shared" si="37"/>
        <v>147070.26407424</v>
      </c>
      <c r="G1210" s="49">
        <v>14810.311824162818</v>
      </c>
      <c r="H1210" s="49">
        <v>2482.0365048035555</v>
      </c>
      <c r="I1210" s="47">
        <v>24820.365048035557</v>
      </c>
      <c r="J1210" s="50"/>
      <c r="K1210" s="50"/>
      <c r="L1210" s="49">
        <v>42236.820503280338</v>
      </c>
      <c r="M1210" s="48">
        <f t="shared" si="36"/>
        <v>231419.79795452225</v>
      </c>
    </row>
    <row r="1211" spans="1:13" s="21" customFormat="1" ht="12" customHeight="1" x14ac:dyDescent="0.2">
      <c r="A1211" s="45" t="s">
        <v>33</v>
      </c>
      <c r="B1211" s="54" t="s">
        <v>240</v>
      </c>
      <c r="C1211" s="46">
        <v>508</v>
      </c>
      <c r="D1211" s="47">
        <v>1</v>
      </c>
      <c r="E1211" s="47">
        <v>7282.9388902399996</v>
      </c>
      <c r="F1211" s="48">
        <f t="shared" si="37"/>
        <v>87395.266682879999</v>
      </c>
      <c r="G1211" s="49">
        <v>9932.2055747665909</v>
      </c>
      <c r="H1211" s="49">
        <v>1664.5224693759999</v>
      </c>
      <c r="I1211" s="47">
        <v>16645.224693759999</v>
      </c>
      <c r="J1211" s="50"/>
      <c r="K1211" s="50"/>
      <c r="L1211" s="49">
        <v>38339.03807881847</v>
      </c>
      <c r="M1211" s="48">
        <f t="shared" si="36"/>
        <v>153976.25749960105</v>
      </c>
    </row>
    <row r="1212" spans="1:13" s="21" customFormat="1" ht="12" customHeight="1" x14ac:dyDescent="0.2">
      <c r="A1212" s="45" t="s">
        <v>33</v>
      </c>
      <c r="B1212" s="54" t="s">
        <v>240</v>
      </c>
      <c r="C1212" s="46">
        <v>508</v>
      </c>
      <c r="D1212" s="47">
        <v>1</v>
      </c>
      <c r="E1212" s="47">
        <v>10421.2679168</v>
      </c>
      <c r="F1212" s="48">
        <f t="shared" si="37"/>
        <v>125055.21500159999</v>
      </c>
      <c r="G1212" s="49">
        <v>16576.681257676799</v>
      </c>
      <c r="H1212" s="49">
        <v>2257.1733738666667</v>
      </c>
      <c r="I1212" s="47">
        <v>22571.733738666666</v>
      </c>
      <c r="J1212" s="50"/>
      <c r="K1212" s="50"/>
      <c r="L1212" s="49">
        <v>44782.233833164966</v>
      </c>
      <c r="M1212" s="48">
        <f t="shared" si="36"/>
        <v>211243.03720497509</v>
      </c>
    </row>
    <row r="1213" spans="1:13" s="21" customFormat="1" ht="12" customHeight="1" x14ac:dyDescent="0.2">
      <c r="A1213" s="45" t="s">
        <v>33</v>
      </c>
      <c r="B1213" s="54" t="s">
        <v>240</v>
      </c>
      <c r="C1213" s="46">
        <v>508</v>
      </c>
      <c r="D1213" s="47">
        <v>1</v>
      </c>
      <c r="E1213" s="47">
        <v>17930.80287232</v>
      </c>
      <c r="F1213" s="48">
        <f t="shared" si="37"/>
        <v>215169.63446784002</v>
      </c>
      <c r="G1213" s="49">
        <v>10613.729843478526</v>
      </c>
      <c r="H1213" s="49">
        <v>3446.3049391217774</v>
      </c>
      <c r="I1213" s="47">
        <v>34463.04939121777</v>
      </c>
      <c r="J1213" s="50"/>
      <c r="K1213" s="50"/>
      <c r="L1213" s="49">
        <v>55101.623138913237</v>
      </c>
      <c r="M1213" s="48">
        <f t="shared" si="36"/>
        <v>318794.34178057133</v>
      </c>
    </row>
    <row r="1214" spans="1:13" s="21" customFormat="1" ht="12" customHeight="1" x14ac:dyDescent="0.2">
      <c r="A1214" s="45" t="s">
        <v>29</v>
      </c>
      <c r="B1214" s="54" t="s">
        <v>242</v>
      </c>
      <c r="C1214" s="46">
        <v>508</v>
      </c>
      <c r="D1214" s="47">
        <v>1</v>
      </c>
      <c r="E1214" s="47">
        <v>7042.6610176000004</v>
      </c>
      <c r="F1214" s="48">
        <f t="shared" si="37"/>
        <v>84511.932211200008</v>
      </c>
      <c r="G1214" s="49">
        <v>0</v>
      </c>
      <c r="H1214" s="49">
        <v>1520.4435029333333</v>
      </c>
      <c r="I1214" s="47">
        <v>15204.435029333334</v>
      </c>
      <c r="J1214" s="50"/>
      <c r="K1214" s="50"/>
      <c r="L1214" s="49">
        <v>36759.321347197219</v>
      </c>
      <c r="M1214" s="48">
        <f t="shared" si="36"/>
        <v>137996.13209066392</v>
      </c>
    </row>
    <row r="1215" spans="1:13" s="21" customFormat="1" ht="12" customHeight="1" x14ac:dyDescent="0.2">
      <c r="A1215" s="45" t="s">
        <v>29</v>
      </c>
      <c r="B1215" s="54" t="s">
        <v>242</v>
      </c>
      <c r="C1215" s="46">
        <v>508</v>
      </c>
      <c r="D1215" s="47">
        <v>1</v>
      </c>
      <c r="E1215" s="47">
        <v>9063.4947686399992</v>
      </c>
      <c r="F1215" s="48">
        <f t="shared" si="37"/>
        <v>108761.93722368</v>
      </c>
      <c r="G1215" s="49">
        <v>14776.274063216641</v>
      </c>
      <c r="H1215" s="49">
        <v>2012.0198887822226</v>
      </c>
      <c r="I1215" s="47">
        <v>20120.198887822226</v>
      </c>
      <c r="J1215" s="50"/>
      <c r="K1215" s="50"/>
      <c r="L1215" s="49">
        <v>41808.770152717632</v>
      </c>
      <c r="M1215" s="48">
        <f t="shared" si="36"/>
        <v>187479.20021621871</v>
      </c>
    </row>
    <row r="1216" spans="1:13" s="21" customFormat="1" ht="12" customHeight="1" x14ac:dyDescent="0.2">
      <c r="A1216" s="45" t="s">
        <v>35</v>
      </c>
      <c r="B1216" s="54" t="s">
        <v>242</v>
      </c>
      <c r="C1216" s="46">
        <v>508</v>
      </c>
      <c r="D1216" s="47">
        <v>1</v>
      </c>
      <c r="E1216" s="47">
        <v>8021.5894886400001</v>
      </c>
      <c r="F1216" s="48">
        <f t="shared" si="37"/>
        <v>96259.073863680009</v>
      </c>
      <c r="G1216" s="49">
        <v>5357.8830647746563</v>
      </c>
      <c r="H1216" s="49">
        <v>1739.7181897102225</v>
      </c>
      <c r="I1216" s="47">
        <v>17397.181897102226</v>
      </c>
      <c r="J1216" s="50"/>
      <c r="K1216" s="50"/>
      <c r="L1216" s="49">
        <v>39153.835062245358</v>
      </c>
      <c r="M1216" s="48">
        <f t="shared" si="36"/>
        <v>159907.69207751247</v>
      </c>
    </row>
    <row r="1217" spans="1:13" s="21" customFormat="1" ht="12" customHeight="1" x14ac:dyDescent="0.2">
      <c r="A1217" s="45" t="s">
        <v>33</v>
      </c>
      <c r="B1217" s="54" t="s">
        <v>242</v>
      </c>
      <c r="C1217" s="46">
        <v>508</v>
      </c>
      <c r="D1217" s="47">
        <v>1</v>
      </c>
      <c r="E1217" s="47">
        <v>10518.36271616</v>
      </c>
      <c r="F1217" s="48">
        <f t="shared" si="37"/>
        <v>126220.35259391999</v>
      </c>
      <c r="G1217" s="49">
        <v>13364.343169302527</v>
      </c>
      <c r="H1217" s="49">
        <v>2239.7089273173333</v>
      </c>
      <c r="I1217" s="47">
        <v>22397.089273173333</v>
      </c>
      <c r="J1217" s="50"/>
      <c r="K1217" s="50"/>
      <c r="L1217" s="49">
        <v>44630.986137424858</v>
      </c>
      <c r="M1217" s="48">
        <f t="shared" si="36"/>
        <v>208852.48010113806</v>
      </c>
    </row>
    <row r="1218" spans="1:13" s="21" customFormat="1" ht="12" customHeight="1" x14ac:dyDescent="0.2">
      <c r="A1218" s="45" t="s">
        <v>224</v>
      </c>
      <c r="B1218" s="54" t="s">
        <v>243</v>
      </c>
      <c r="C1218" s="46">
        <v>508</v>
      </c>
      <c r="D1218" s="47">
        <v>1</v>
      </c>
      <c r="E1218" s="47">
        <v>8303.6750950400001</v>
      </c>
      <c r="F1218" s="48">
        <f t="shared" si="37"/>
        <v>99644.101140479994</v>
      </c>
      <c r="G1218" s="49">
        <v>11015.00254081843</v>
      </c>
      <c r="H1218" s="49">
        <v>1845.9866835626665</v>
      </c>
      <c r="I1218" s="47">
        <v>18459.866835626664</v>
      </c>
      <c r="J1218" s="50"/>
      <c r="K1218" s="50"/>
      <c r="L1218" s="49">
        <v>40166.142171813153</v>
      </c>
      <c r="M1218" s="48">
        <f t="shared" si="36"/>
        <v>171131.0993723009</v>
      </c>
    </row>
    <row r="1219" spans="1:13" s="21" customFormat="1" ht="12" customHeight="1" x14ac:dyDescent="0.2">
      <c r="A1219" s="45" t="s">
        <v>224</v>
      </c>
      <c r="B1219" s="54" t="s">
        <v>243</v>
      </c>
      <c r="C1219" s="46">
        <v>508</v>
      </c>
      <c r="D1219" s="47">
        <v>1</v>
      </c>
      <c r="E1219" s="47">
        <v>8851.5011686399994</v>
      </c>
      <c r="F1219" s="48">
        <f t="shared" si="37"/>
        <v>106218.01402367999</v>
      </c>
      <c r="G1219" s="49">
        <v>14495.17054961664</v>
      </c>
      <c r="H1219" s="49">
        <v>1973.7432665600002</v>
      </c>
      <c r="I1219" s="47">
        <v>19737.432665600001</v>
      </c>
      <c r="J1219" s="50"/>
      <c r="K1219" s="50"/>
      <c r="L1219" s="49">
        <v>41396.719605688304</v>
      </c>
      <c r="M1219" s="48">
        <f t="shared" si="36"/>
        <v>183821.08011114493</v>
      </c>
    </row>
    <row r="1220" spans="1:13" s="21" customFormat="1" ht="12" customHeight="1" x14ac:dyDescent="0.2">
      <c r="A1220" s="45" t="s">
        <v>28</v>
      </c>
      <c r="B1220" s="54" t="s">
        <v>243</v>
      </c>
      <c r="C1220" s="46">
        <v>508</v>
      </c>
      <c r="D1220" s="47">
        <v>1</v>
      </c>
      <c r="E1220" s="47">
        <v>7442.0881100799998</v>
      </c>
      <c r="F1220" s="48">
        <f t="shared" si="37"/>
        <v>89305.057320959997</v>
      </c>
      <c r="G1220" s="49">
        <v>0</v>
      </c>
      <c r="H1220" s="49">
        <v>1587.0146850133333</v>
      </c>
      <c r="I1220" s="47">
        <v>15870.146850133333</v>
      </c>
      <c r="J1220" s="50"/>
      <c r="K1220" s="50"/>
      <c r="L1220" s="49">
        <v>37799.278758713772</v>
      </c>
      <c r="M1220" s="48">
        <f t="shared" si="36"/>
        <v>144561.49761482043</v>
      </c>
    </row>
    <row r="1221" spans="1:13" s="21" customFormat="1" ht="12" customHeight="1" x14ac:dyDescent="0.2">
      <c r="A1221" s="45" t="s">
        <v>28</v>
      </c>
      <c r="B1221" s="54" t="s">
        <v>243</v>
      </c>
      <c r="C1221" s="46">
        <v>508</v>
      </c>
      <c r="D1221" s="47">
        <v>1</v>
      </c>
      <c r="E1221" s="47">
        <v>9101.6544819200008</v>
      </c>
      <c r="F1221" s="48">
        <f t="shared" si="37"/>
        <v>109219.85378304002</v>
      </c>
      <c r="G1221" s="49">
        <v>17792.248611631105</v>
      </c>
      <c r="H1221" s="49">
        <v>2049.9699883520002</v>
      </c>
      <c r="I1221" s="47">
        <v>20499.699883519999</v>
      </c>
      <c r="J1221" s="50"/>
      <c r="K1221" s="50"/>
      <c r="L1221" s="49">
        <v>42145.307273785649</v>
      </c>
      <c r="M1221" s="48">
        <f t="shared" si="36"/>
        <v>191707.07954032876</v>
      </c>
    </row>
    <row r="1222" spans="1:13" s="21" customFormat="1" ht="12" customHeight="1" x14ac:dyDescent="0.2">
      <c r="A1222" s="45" t="s">
        <v>28</v>
      </c>
      <c r="B1222" s="54" t="s">
        <v>243</v>
      </c>
      <c r="C1222" s="46">
        <v>508</v>
      </c>
      <c r="D1222" s="47">
        <v>1</v>
      </c>
      <c r="E1222" s="47">
        <v>13170.64925696</v>
      </c>
      <c r="F1222" s="48">
        <f t="shared" si="37"/>
        <v>158047.79108351999</v>
      </c>
      <c r="G1222" s="49">
        <v>8088.9443658915816</v>
      </c>
      <c r="H1222" s="49">
        <v>2626.500705365333</v>
      </c>
      <c r="I1222" s="47">
        <v>26265.007053653328</v>
      </c>
      <c r="J1222" s="50"/>
      <c r="K1222" s="50"/>
      <c r="L1222" s="49">
        <v>47980.726708689501</v>
      </c>
      <c r="M1222" s="48">
        <f t="shared" si="36"/>
        <v>243008.96991711971</v>
      </c>
    </row>
    <row r="1223" spans="1:13" s="21" customFormat="1" ht="12" customHeight="1" x14ac:dyDescent="0.2">
      <c r="A1223" s="45" t="s">
        <v>29</v>
      </c>
      <c r="B1223" s="54" t="s">
        <v>243</v>
      </c>
      <c r="C1223" s="46">
        <v>508</v>
      </c>
      <c r="D1223" s="47">
        <v>1</v>
      </c>
      <c r="E1223" s="47">
        <v>16503.745024</v>
      </c>
      <c r="F1223" s="48">
        <f t="shared" si="37"/>
        <v>198044.94028799998</v>
      </c>
      <c r="G1223" s="49">
        <v>19713.636721459203</v>
      </c>
      <c r="H1223" s="49">
        <v>3303.7768931555556</v>
      </c>
      <c r="I1223" s="47">
        <v>33037.768931555562</v>
      </c>
      <c r="J1223" s="50"/>
      <c r="K1223" s="50"/>
      <c r="L1223" s="49">
        <v>53846.155223332928</v>
      </c>
      <c r="M1223" s="48">
        <f t="shared" si="36"/>
        <v>307946.27805750328</v>
      </c>
    </row>
    <row r="1224" spans="1:13" s="21" customFormat="1" ht="12" customHeight="1" x14ac:dyDescent="0.2">
      <c r="A1224" s="45" t="s">
        <v>30</v>
      </c>
      <c r="B1224" s="54" t="s">
        <v>243</v>
      </c>
      <c r="C1224" s="46">
        <v>508</v>
      </c>
      <c r="D1224" s="47">
        <v>1</v>
      </c>
      <c r="E1224" s="47">
        <v>6643.9754700800004</v>
      </c>
      <c r="F1224" s="48">
        <f t="shared" si="37"/>
        <v>79727.705640960005</v>
      </c>
      <c r="G1224" s="49">
        <v>4627.1965893304314</v>
      </c>
      <c r="H1224" s="49">
        <v>1502.4624420693335</v>
      </c>
      <c r="I1224" s="47">
        <v>15024.624420693333</v>
      </c>
      <c r="J1224" s="50"/>
      <c r="K1224" s="50"/>
      <c r="L1224" s="49">
        <v>36294.814127155594</v>
      </c>
      <c r="M1224" s="48">
        <f t="shared" si="36"/>
        <v>137176.80322020868</v>
      </c>
    </row>
    <row r="1225" spans="1:13" s="21" customFormat="1" ht="12" customHeight="1" x14ac:dyDescent="0.2">
      <c r="A1225" s="45" t="s">
        <v>30</v>
      </c>
      <c r="B1225" s="54" t="s">
        <v>243</v>
      </c>
      <c r="C1225" s="46">
        <v>508</v>
      </c>
      <c r="D1225" s="47">
        <v>1</v>
      </c>
      <c r="E1225" s="47">
        <v>7298.3434700799999</v>
      </c>
      <c r="F1225" s="48">
        <f t="shared" si="37"/>
        <v>87580.121640960002</v>
      </c>
      <c r="G1225" s="49">
        <v>4974.2733765304329</v>
      </c>
      <c r="H1225" s="49">
        <v>1615.1591531804445</v>
      </c>
      <c r="I1225" s="47">
        <v>16151.591531804444</v>
      </c>
      <c r="J1225" s="50"/>
      <c r="K1225" s="50"/>
      <c r="L1225" s="49">
        <v>37992.783224096027</v>
      </c>
      <c r="M1225" s="48">
        <f t="shared" si="36"/>
        <v>148313.92892657133</v>
      </c>
    </row>
    <row r="1226" spans="1:13" s="21" customFormat="1" ht="12" customHeight="1" x14ac:dyDescent="0.2">
      <c r="A1226" s="45" t="s">
        <v>30</v>
      </c>
      <c r="B1226" s="54" t="s">
        <v>243</v>
      </c>
      <c r="C1226" s="46">
        <v>508</v>
      </c>
      <c r="D1226" s="47">
        <v>1</v>
      </c>
      <c r="E1226" s="47">
        <v>8285.99892224</v>
      </c>
      <c r="F1226" s="48">
        <f t="shared" si="37"/>
        <v>99431.987066879999</v>
      </c>
      <c r="G1226" s="49">
        <v>5498.1258283560965</v>
      </c>
      <c r="H1226" s="49">
        <v>1785.2553699413331</v>
      </c>
      <c r="I1226" s="47">
        <v>17852.553699413333</v>
      </c>
      <c r="J1226" s="50"/>
      <c r="K1226" s="50"/>
      <c r="L1226" s="49">
        <v>39662.81248761023</v>
      </c>
      <c r="M1226" s="48">
        <f t="shared" si="36"/>
        <v>164230.734452201</v>
      </c>
    </row>
    <row r="1227" spans="1:13" s="21" customFormat="1" ht="12" customHeight="1" x14ac:dyDescent="0.2">
      <c r="A1227" s="45" t="s">
        <v>30</v>
      </c>
      <c r="B1227" s="54" t="s">
        <v>243</v>
      </c>
      <c r="C1227" s="46">
        <v>508</v>
      </c>
      <c r="D1227" s="47">
        <v>1</v>
      </c>
      <c r="E1227" s="47">
        <v>8807.1754700799993</v>
      </c>
      <c r="F1227" s="48">
        <f t="shared" si="37"/>
        <v>105686.10564095998</v>
      </c>
      <c r="G1227" s="49">
        <v>5774.5578693304324</v>
      </c>
      <c r="H1227" s="49">
        <v>1875.0135531804447</v>
      </c>
      <c r="I1227" s="47">
        <v>18750.135531804444</v>
      </c>
      <c r="J1227" s="50"/>
      <c r="K1227" s="50"/>
      <c r="L1227" s="49">
        <v>40544.558461963279</v>
      </c>
      <c r="M1227" s="48">
        <f t="shared" ref="M1227:M1290" si="38">F1227+G1227+H1227+I1227+J1227+K1227+L1227</f>
        <v>172630.37105723858</v>
      </c>
    </row>
    <row r="1228" spans="1:13" s="21" customFormat="1" ht="12" customHeight="1" x14ac:dyDescent="0.2">
      <c r="A1228" s="45" t="s">
        <v>30</v>
      </c>
      <c r="B1228" s="54" t="s">
        <v>243</v>
      </c>
      <c r="C1228" s="46">
        <v>508</v>
      </c>
      <c r="D1228" s="47">
        <v>1</v>
      </c>
      <c r="E1228" s="47">
        <v>10712.19755008</v>
      </c>
      <c r="F1228" s="48">
        <f t="shared" ref="F1228:F1291" si="39">(D1228*E1228)*12</f>
        <v>128546.37060096</v>
      </c>
      <c r="G1228" s="49">
        <v>6784.9815805624312</v>
      </c>
      <c r="H1228" s="49">
        <v>2203.1006891804445</v>
      </c>
      <c r="I1228" s="47">
        <v>22031.006891804445</v>
      </c>
      <c r="J1228" s="50"/>
      <c r="K1228" s="50"/>
      <c r="L1228" s="49">
        <v>44313.947080523198</v>
      </c>
      <c r="M1228" s="48">
        <f t="shared" si="38"/>
        <v>203879.40684303053</v>
      </c>
    </row>
    <row r="1229" spans="1:13" s="21" customFormat="1" ht="12" customHeight="1" x14ac:dyDescent="0.2">
      <c r="A1229" s="45" t="s">
        <v>30</v>
      </c>
      <c r="B1229" s="54" t="s">
        <v>243</v>
      </c>
      <c r="C1229" s="46">
        <v>508</v>
      </c>
      <c r="D1229" s="47">
        <v>1</v>
      </c>
      <c r="E1229" s="47">
        <v>11297.33676032</v>
      </c>
      <c r="F1229" s="48">
        <f t="shared" si="39"/>
        <v>135568.04112384</v>
      </c>
      <c r="G1229" s="49">
        <v>14190.678835347455</v>
      </c>
      <c r="H1229" s="49">
        <v>2378.1932018346661</v>
      </c>
      <c r="I1229" s="47">
        <v>23781.932018346663</v>
      </c>
      <c r="J1229" s="50"/>
      <c r="K1229" s="50"/>
      <c r="L1229" s="49">
        <v>45830.304269712811</v>
      </c>
      <c r="M1229" s="48">
        <f t="shared" si="38"/>
        <v>221749.14944908157</v>
      </c>
    </row>
    <row r="1230" spans="1:13" s="21" customFormat="1" ht="12" customHeight="1" x14ac:dyDescent="0.2">
      <c r="A1230" s="45" t="s">
        <v>35</v>
      </c>
      <c r="B1230" s="54" t="s">
        <v>243</v>
      </c>
      <c r="C1230" s="46">
        <v>508</v>
      </c>
      <c r="D1230" s="47">
        <v>1</v>
      </c>
      <c r="E1230" s="47">
        <v>8892.62187008</v>
      </c>
      <c r="F1230" s="48">
        <f t="shared" si="39"/>
        <v>106711.46244095999</v>
      </c>
      <c r="G1230" s="49">
        <v>5819.8786398904322</v>
      </c>
      <c r="H1230" s="49">
        <v>1889.7293220693334</v>
      </c>
      <c r="I1230" s="47">
        <v>18897.293220693333</v>
      </c>
      <c r="J1230" s="50"/>
      <c r="K1230" s="50"/>
      <c r="L1230" s="49">
        <v>40704.260840260547</v>
      </c>
      <c r="M1230" s="48">
        <f t="shared" si="38"/>
        <v>174022.62446387362</v>
      </c>
    </row>
    <row r="1231" spans="1:13" s="21" customFormat="1" ht="12" customHeight="1" x14ac:dyDescent="0.2">
      <c r="A1231" s="45" t="s">
        <v>57</v>
      </c>
      <c r="B1231" s="54" t="s">
        <v>243</v>
      </c>
      <c r="C1231" s="46">
        <v>508</v>
      </c>
      <c r="D1231" s="47">
        <v>1</v>
      </c>
      <c r="E1231" s="47">
        <v>8792.31688192</v>
      </c>
      <c r="F1231" s="48">
        <f t="shared" si="39"/>
        <v>105507.80258304</v>
      </c>
      <c r="G1231" s="49">
        <v>17300.030622511102</v>
      </c>
      <c r="H1231" s="49">
        <v>1993.2580950186666</v>
      </c>
      <c r="I1231" s="47">
        <v>19932.580950186668</v>
      </c>
      <c r="J1231" s="50"/>
      <c r="K1231" s="50"/>
      <c r="L1231" s="49">
        <v>41536.791545469918</v>
      </c>
      <c r="M1231" s="48">
        <f t="shared" si="38"/>
        <v>186270.46379622637</v>
      </c>
    </row>
    <row r="1232" spans="1:13" s="21" customFormat="1" ht="12" customHeight="1" x14ac:dyDescent="0.2">
      <c r="A1232" s="45" t="s">
        <v>57</v>
      </c>
      <c r="B1232" s="54" t="s">
        <v>243</v>
      </c>
      <c r="C1232" s="46">
        <v>508</v>
      </c>
      <c r="D1232" s="47">
        <v>1</v>
      </c>
      <c r="E1232" s="47">
        <v>9036.7584819200001</v>
      </c>
      <c r="F1232" s="48">
        <f t="shared" si="39"/>
        <v>108441.10178304001</v>
      </c>
      <c r="G1232" s="49">
        <v>17688.986096431101</v>
      </c>
      <c r="H1232" s="49">
        <v>2038.0723883520002</v>
      </c>
      <c r="I1232" s="47">
        <v>20380.723883520004</v>
      </c>
      <c r="J1232" s="50"/>
      <c r="K1232" s="50"/>
      <c r="L1232" s="49">
        <v>42017.646631481657</v>
      </c>
      <c r="M1232" s="48">
        <f t="shared" si="38"/>
        <v>190566.53078282476</v>
      </c>
    </row>
    <row r="1233" spans="1:13" s="21" customFormat="1" ht="12" customHeight="1" x14ac:dyDescent="0.2">
      <c r="A1233" s="45" t="s">
        <v>57</v>
      </c>
      <c r="B1233" s="54" t="s">
        <v>243</v>
      </c>
      <c r="C1233" s="46">
        <v>508</v>
      </c>
      <c r="D1233" s="47">
        <v>1</v>
      </c>
      <c r="E1233" s="47">
        <v>9101.6544819200008</v>
      </c>
      <c r="F1233" s="48">
        <f t="shared" si="39"/>
        <v>109219.85378304002</v>
      </c>
      <c r="G1233" s="49">
        <v>14826.873843025922</v>
      </c>
      <c r="H1233" s="49">
        <v>2018.9098370133333</v>
      </c>
      <c r="I1233" s="47">
        <v>20189.098370133335</v>
      </c>
      <c r="J1233" s="50"/>
      <c r="K1233" s="50"/>
      <c r="L1233" s="49">
        <v>41882.940933021884</v>
      </c>
      <c r="M1233" s="48">
        <f t="shared" si="38"/>
        <v>188137.67676623451</v>
      </c>
    </row>
    <row r="1234" spans="1:13" s="21" customFormat="1" ht="12" customHeight="1" x14ac:dyDescent="0.2">
      <c r="A1234" s="45" t="s">
        <v>57</v>
      </c>
      <c r="B1234" s="54" t="s">
        <v>243</v>
      </c>
      <c r="C1234" s="46">
        <v>508</v>
      </c>
      <c r="D1234" s="47">
        <v>1</v>
      </c>
      <c r="E1234" s="47">
        <v>9116.6091161599998</v>
      </c>
      <c r="F1234" s="48">
        <f t="shared" si="39"/>
        <v>109399.30939392</v>
      </c>
      <c r="G1234" s="49">
        <v>17816.044425633794</v>
      </c>
      <c r="H1234" s="49">
        <v>2052.7116712960001</v>
      </c>
      <c r="I1234" s="47">
        <v>20527.11671296</v>
      </c>
      <c r="J1234" s="50"/>
      <c r="K1234" s="50"/>
      <c r="L1234" s="49">
        <v>42174.72539219819</v>
      </c>
      <c r="M1234" s="48">
        <f t="shared" si="38"/>
        <v>191969.90759600798</v>
      </c>
    </row>
    <row r="1235" spans="1:13" s="21" customFormat="1" ht="12" customHeight="1" x14ac:dyDescent="0.2">
      <c r="A1235" s="45" t="s">
        <v>57</v>
      </c>
      <c r="B1235" s="54" t="s">
        <v>243</v>
      </c>
      <c r="C1235" s="46">
        <v>508</v>
      </c>
      <c r="D1235" s="47">
        <v>1</v>
      </c>
      <c r="E1235" s="47">
        <v>10291.414481919999</v>
      </c>
      <c r="F1235" s="48">
        <f t="shared" si="39"/>
        <v>123496.97378303998</v>
      </c>
      <c r="G1235" s="49">
        <v>19685.394723631107</v>
      </c>
      <c r="H1235" s="49">
        <v>2268.0926550186668</v>
      </c>
      <c r="I1235" s="47">
        <v>22680.926550186668</v>
      </c>
      <c r="J1235" s="50"/>
      <c r="K1235" s="50"/>
      <c r="L1235" s="49">
        <v>44876.79830211126</v>
      </c>
      <c r="M1235" s="48">
        <f t="shared" si="38"/>
        <v>213008.1860139877</v>
      </c>
    </row>
    <row r="1236" spans="1:13" s="21" customFormat="1" ht="12" customHeight="1" x14ac:dyDescent="0.2">
      <c r="A1236" s="45" t="s">
        <v>216</v>
      </c>
      <c r="B1236" s="54" t="s">
        <v>243</v>
      </c>
      <c r="C1236" s="46">
        <v>508</v>
      </c>
      <c r="D1236" s="47">
        <v>1</v>
      </c>
      <c r="E1236" s="47">
        <v>9385.2750950400005</v>
      </c>
      <c r="F1236" s="48">
        <f t="shared" si="39"/>
        <v>112623.30114048001</v>
      </c>
      <c r="G1236" s="49">
        <v>12162.363820818431</v>
      </c>
      <c r="H1236" s="49">
        <v>2038.271128007111</v>
      </c>
      <c r="I1236" s="47">
        <v>20382.711280071107</v>
      </c>
      <c r="J1236" s="50"/>
      <c r="K1236" s="50"/>
      <c r="L1236" s="49">
        <v>42165.191213109123</v>
      </c>
      <c r="M1236" s="48">
        <f t="shared" si="38"/>
        <v>189371.83858248577</v>
      </c>
    </row>
    <row r="1237" spans="1:13" s="21" customFormat="1" ht="12" customHeight="1" x14ac:dyDescent="0.2">
      <c r="A1237" s="45" t="s">
        <v>68</v>
      </c>
      <c r="B1237" s="54" t="s">
        <v>243</v>
      </c>
      <c r="C1237" s="46">
        <v>508</v>
      </c>
      <c r="D1237" s="47">
        <v>1</v>
      </c>
      <c r="E1237" s="47">
        <v>16167.493754880001</v>
      </c>
      <c r="F1237" s="48">
        <f t="shared" si="39"/>
        <v>194009.92505856001</v>
      </c>
      <c r="G1237" s="49">
        <v>0</v>
      </c>
      <c r="H1237" s="49">
        <v>2735.4889591466667</v>
      </c>
      <c r="I1237" s="47">
        <v>27354.889591466668</v>
      </c>
      <c r="J1237" s="50"/>
      <c r="K1237" s="50"/>
      <c r="L1237" s="49">
        <v>18606.343180872183</v>
      </c>
      <c r="M1237" s="48">
        <f t="shared" si="38"/>
        <v>242706.64679004552</v>
      </c>
    </row>
    <row r="1238" spans="1:13" s="21" customFormat="1" ht="12" customHeight="1" x14ac:dyDescent="0.2">
      <c r="A1238" s="45" t="s">
        <v>73</v>
      </c>
      <c r="B1238" s="54" t="s">
        <v>243</v>
      </c>
      <c r="C1238" s="46">
        <v>508</v>
      </c>
      <c r="D1238" s="47">
        <v>1</v>
      </c>
      <c r="E1238" s="47">
        <v>21362.564787200001</v>
      </c>
      <c r="F1238" s="48">
        <f t="shared" si="39"/>
        <v>256350.77744640002</v>
      </c>
      <c r="G1238" s="49">
        <v>28652.214347827197</v>
      </c>
      <c r="H1238" s="49">
        <v>3901.4453088</v>
      </c>
      <c r="I1238" s="47">
        <v>39014.453088000002</v>
      </c>
      <c r="J1238" s="50"/>
      <c r="K1238" s="50"/>
      <c r="L1238" s="49">
        <v>38299.252419162112</v>
      </c>
      <c r="M1238" s="48">
        <f t="shared" si="38"/>
        <v>366218.14261018933</v>
      </c>
    </row>
    <row r="1239" spans="1:13" s="21" customFormat="1" ht="12" customHeight="1" x14ac:dyDescent="0.2">
      <c r="A1239" s="45" t="s">
        <v>49</v>
      </c>
      <c r="B1239" s="54" t="s">
        <v>243</v>
      </c>
      <c r="C1239" s="46">
        <v>508</v>
      </c>
      <c r="D1239" s="47">
        <v>1</v>
      </c>
      <c r="E1239" s="47">
        <v>8690.8878950399994</v>
      </c>
      <c r="F1239" s="48">
        <f t="shared" si="39"/>
        <v>104290.65474047999</v>
      </c>
      <c r="G1239" s="49">
        <v>11425.757879058434</v>
      </c>
      <c r="H1239" s="49">
        <v>1914.8245146737781</v>
      </c>
      <c r="I1239" s="47">
        <v>19148.245146737783</v>
      </c>
      <c r="J1239" s="50"/>
      <c r="K1239" s="50"/>
      <c r="L1239" s="49">
        <v>40867.148275382206</v>
      </c>
      <c r="M1239" s="48">
        <f t="shared" si="38"/>
        <v>177646.63055633221</v>
      </c>
    </row>
    <row r="1240" spans="1:13" s="21" customFormat="1" ht="12" customHeight="1" x14ac:dyDescent="0.2">
      <c r="A1240" s="45" t="s">
        <v>199</v>
      </c>
      <c r="B1240" s="54" t="s">
        <v>243</v>
      </c>
      <c r="C1240" s="46">
        <v>508</v>
      </c>
      <c r="D1240" s="47">
        <v>1</v>
      </c>
      <c r="E1240" s="47">
        <v>8267.4328422399994</v>
      </c>
      <c r="F1240" s="48">
        <f t="shared" si="39"/>
        <v>99209.194106879993</v>
      </c>
      <c r="G1240" s="49">
        <v>8232.4175692861427</v>
      </c>
      <c r="H1240" s="49">
        <v>1810.8007473919999</v>
      </c>
      <c r="I1240" s="47">
        <v>18108.007473919999</v>
      </c>
      <c r="J1240" s="50"/>
      <c r="K1240" s="50"/>
      <c r="L1240" s="49">
        <v>39856.306122797025</v>
      </c>
      <c r="M1240" s="48">
        <f t="shared" si="38"/>
        <v>167216.72602027515</v>
      </c>
    </row>
    <row r="1241" spans="1:13" s="21" customFormat="1" ht="12" customHeight="1" x14ac:dyDescent="0.2">
      <c r="A1241" s="45" t="s">
        <v>199</v>
      </c>
      <c r="B1241" s="54" t="s">
        <v>243</v>
      </c>
      <c r="C1241" s="46">
        <v>508</v>
      </c>
      <c r="D1241" s="47">
        <v>1</v>
      </c>
      <c r="E1241" s="47">
        <v>8427.0979686400005</v>
      </c>
      <c r="F1241" s="48">
        <f t="shared" si="39"/>
        <v>101125.17562368</v>
      </c>
      <c r="G1241" s="49">
        <v>13932.411906416643</v>
      </c>
      <c r="H1241" s="49">
        <v>1897.1149110044448</v>
      </c>
      <c r="I1241" s="47">
        <v>18971.149110044447</v>
      </c>
      <c r="J1241" s="50"/>
      <c r="K1241" s="50"/>
      <c r="L1241" s="49">
        <v>40666.294874573192</v>
      </c>
      <c r="M1241" s="48">
        <f t="shared" si="38"/>
        <v>176592.14642571873</v>
      </c>
    </row>
    <row r="1242" spans="1:13" s="21" customFormat="1" ht="12" customHeight="1" x14ac:dyDescent="0.2">
      <c r="A1242" s="45" t="s">
        <v>200</v>
      </c>
      <c r="B1242" s="54" t="s">
        <v>243</v>
      </c>
      <c r="C1242" s="46">
        <v>508</v>
      </c>
      <c r="D1242" s="47">
        <v>1</v>
      </c>
      <c r="E1242" s="47">
        <v>7375.1370700799998</v>
      </c>
      <c r="F1242" s="48">
        <f t="shared" si="39"/>
        <v>88501.644840959998</v>
      </c>
      <c r="G1242" s="49">
        <v>5015.0047019704316</v>
      </c>
      <c r="H1242" s="49">
        <v>1628.3847176248889</v>
      </c>
      <c r="I1242" s="47">
        <v>16283.84717624889</v>
      </c>
      <c r="J1242" s="50"/>
      <c r="K1242" s="50"/>
      <c r="L1242" s="49">
        <v>38113.937336140429</v>
      </c>
      <c r="M1242" s="48">
        <f t="shared" si="38"/>
        <v>149542.81877294462</v>
      </c>
    </row>
    <row r="1243" spans="1:13" s="21" customFormat="1" ht="12" customHeight="1" x14ac:dyDescent="0.2">
      <c r="A1243" s="45" t="s">
        <v>232</v>
      </c>
      <c r="B1243" s="54" t="s">
        <v>243</v>
      </c>
      <c r="C1243" s="46">
        <v>508</v>
      </c>
      <c r="D1243" s="47">
        <v>1</v>
      </c>
      <c r="E1243" s="47">
        <v>7726.6328422400002</v>
      </c>
      <c r="F1243" s="48">
        <f t="shared" si="39"/>
        <v>92719.594106880002</v>
      </c>
      <c r="G1243" s="49">
        <v>7802.1570892861446</v>
      </c>
      <c r="H1243" s="49">
        <v>1716.1607473920001</v>
      </c>
      <c r="I1243" s="47">
        <v>17161.607473920001</v>
      </c>
      <c r="J1243" s="50"/>
      <c r="K1243" s="50"/>
      <c r="L1243" s="49">
        <v>38896.850570177623</v>
      </c>
      <c r="M1243" s="48">
        <f t="shared" si="38"/>
        <v>158296.36998765578</v>
      </c>
    </row>
    <row r="1244" spans="1:13" s="21" customFormat="1" ht="12" customHeight="1" x14ac:dyDescent="0.2">
      <c r="A1244" s="45" t="s">
        <v>232</v>
      </c>
      <c r="B1244" s="54" t="s">
        <v>243</v>
      </c>
      <c r="C1244" s="46">
        <v>508</v>
      </c>
      <c r="D1244" s="47">
        <v>1</v>
      </c>
      <c r="E1244" s="47">
        <v>9061.3272422400005</v>
      </c>
      <c r="F1244" s="48">
        <f t="shared" si="39"/>
        <v>108735.92690688001</v>
      </c>
      <c r="G1244" s="49">
        <v>14773.39992321024</v>
      </c>
      <c r="H1244" s="49">
        <v>2011.628529848889</v>
      </c>
      <c r="I1244" s="47">
        <v>20116.285298488889</v>
      </c>
      <c r="J1244" s="50"/>
      <c r="K1244" s="50"/>
      <c r="L1244" s="49">
        <v>41804.557146104133</v>
      </c>
      <c r="M1244" s="48">
        <f t="shared" si="38"/>
        <v>187441.79780453217</v>
      </c>
    </row>
    <row r="1245" spans="1:13" s="21" customFormat="1" ht="12" customHeight="1" x14ac:dyDescent="0.2">
      <c r="A1245" s="45" t="s">
        <v>205</v>
      </c>
      <c r="B1245" s="54" t="s">
        <v>243</v>
      </c>
      <c r="C1245" s="46">
        <v>508</v>
      </c>
      <c r="D1245" s="47">
        <v>1</v>
      </c>
      <c r="E1245" s="47">
        <v>6645.0328422399998</v>
      </c>
      <c r="F1245" s="48">
        <f t="shared" si="39"/>
        <v>79740.394106880005</v>
      </c>
      <c r="G1245" s="49">
        <v>6941.6361292861448</v>
      </c>
      <c r="H1245" s="49">
        <v>1526.8807473920001</v>
      </c>
      <c r="I1245" s="47">
        <v>15268.80747392</v>
      </c>
      <c r="J1245" s="50"/>
      <c r="K1245" s="50"/>
      <c r="L1245" s="49">
        <v>36477.988887752384</v>
      </c>
      <c r="M1245" s="48">
        <f t="shared" si="38"/>
        <v>139955.70734523053</v>
      </c>
    </row>
    <row r="1246" spans="1:13" s="21" customFormat="1" ht="12" customHeight="1" x14ac:dyDescent="0.2">
      <c r="A1246" s="45" t="s">
        <v>205</v>
      </c>
      <c r="B1246" s="54" t="s">
        <v>243</v>
      </c>
      <c r="C1246" s="46">
        <v>508</v>
      </c>
      <c r="D1246" s="47">
        <v>2</v>
      </c>
      <c r="E1246" s="47">
        <v>7438.9272422399999</v>
      </c>
      <c r="F1246" s="48">
        <f t="shared" si="39"/>
        <v>178534.25381376001</v>
      </c>
      <c r="G1246" s="49">
        <v>25244.195046420478</v>
      </c>
      <c r="H1246" s="49">
        <v>3437.3903930311108</v>
      </c>
      <c r="I1246" s="47">
        <v>34373.903930311113</v>
      </c>
      <c r="J1246" s="50"/>
      <c r="K1246" s="50"/>
      <c r="L1246" s="49">
        <v>77699.755167640193</v>
      </c>
      <c r="M1246" s="48">
        <f t="shared" si="38"/>
        <v>319289.49835116288</v>
      </c>
    </row>
    <row r="1247" spans="1:13" s="21" customFormat="1" ht="12" customHeight="1" x14ac:dyDescent="0.2">
      <c r="A1247" s="45" t="s">
        <v>205</v>
      </c>
      <c r="B1247" s="54" t="s">
        <v>243</v>
      </c>
      <c r="C1247" s="46">
        <v>508</v>
      </c>
      <c r="D1247" s="47">
        <v>2</v>
      </c>
      <c r="E1247" s="47">
        <v>7444.2513100799997</v>
      </c>
      <c r="F1247" s="48">
        <f t="shared" si="39"/>
        <v>178662.03144192</v>
      </c>
      <c r="G1247" s="49">
        <v>20206.651579465728</v>
      </c>
      <c r="H1247" s="49">
        <v>3386.4004658062222</v>
      </c>
      <c r="I1247" s="47">
        <v>33864.004658062222</v>
      </c>
      <c r="J1247" s="50"/>
      <c r="K1247" s="50"/>
      <c r="L1247" s="49">
        <v>77295.138993171509</v>
      </c>
      <c r="M1247" s="48">
        <f t="shared" si="38"/>
        <v>313414.22713842569</v>
      </c>
    </row>
    <row r="1248" spans="1:13" s="21" customFormat="1" ht="12" customHeight="1" x14ac:dyDescent="0.2">
      <c r="A1248" s="45" t="s">
        <v>205</v>
      </c>
      <c r="B1248" s="54" t="s">
        <v>243</v>
      </c>
      <c r="C1248" s="46">
        <v>508</v>
      </c>
      <c r="D1248" s="47">
        <v>1</v>
      </c>
      <c r="E1248" s="47">
        <v>7599.8442291199999</v>
      </c>
      <c r="F1248" s="48">
        <f t="shared" si="39"/>
        <v>91198.130749439995</v>
      </c>
      <c r="G1248" s="49">
        <v>7701.2840686878735</v>
      </c>
      <c r="H1248" s="49">
        <v>1693.9727400960001</v>
      </c>
      <c r="I1248" s="47">
        <v>16939.727400960001</v>
      </c>
      <c r="J1248" s="50"/>
      <c r="K1248" s="50"/>
      <c r="L1248" s="49">
        <v>38690.083699901523</v>
      </c>
      <c r="M1248" s="48">
        <f t="shared" si="38"/>
        <v>156223.19865908541</v>
      </c>
    </row>
    <row r="1249" spans="1:13" s="21" customFormat="1" ht="12" customHeight="1" x14ac:dyDescent="0.2">
      <c r="A1249" s="45" t="s">
        <v>205</v>
      </c>
      <c r="B1249" s="54" t="s">
        <v>243</v>
      </c>
      <c r="C1249" s="46">
        <v>508</v>
      </c>
      <c r="D1249" s="47">
        <v>1</v>
      </c>
      <c r="E1249" s="47">
        <v>7649.8634700800003</v>
      </c>
      <c r="F1249" s="48">
        <f t="shared" si="39"/>
        <v>91798.361640960007</v>
      </c>
      <c r="G1249" s="49">
        <v>5160.7195845304313</v>
      </c>
      <c r="H1249" s="49">
        <v>1675.6987087359998</v>
      </c>
      <c r="I1249" s="47">
        <v>16756.987087360001</v>
      </c>
      <c r="J1249" s="50"/>
      <c r="K1249" s="50"/>
      <c r="L1249" s="49">
        <v>38555.868328211545</v>
      </c>
      <c r="M1249" s="48">
        <f t="shared" si="38"/>
        <v>153947.63534979799</v>
      </c>
    </row>
    <row r="1250" spans="1:13" s="21" customFormat="1" ht="12" customHeight="1" x14ac:dyDescent="0.2">
      <c r="A1250" s="45" t="s">
        <v>205</v>
      </c>
      <c r="B1250" s="54" t="s">
        <v>243</v>
      </c>
      <c r="C1250" s="46">
        <v>508</v>
      </c>
      <c r="D1250" s="47">
        <v>1</v>
      </c>
      <c r="E1250" s="47">
        <v>7685.53204224</v>
      </c>
      <c r="F1250" s="48">
        <f t="shared" si="39"/>
        <v>92226.38450688</v>
      </c>
      <c r="G1250" s="49">
        <v>10359.276390408191</v>
      </c>
      <c r="H1250" s="49">
        <v>1736.0945852871112</v>
      </c>
      <c r="I1250" s="47">
        <v>17360.945852871111</v>
      </c>
      <c r="J1250" s="50"/>
      <c r="K1250" s="50"/>
      <c r="L1250" s="49">
        <v>39046.4011850522</v>
      </c>
      <c r="M1250" s="48">
        <f t="shared" si="38"/>
        <v>160729.10252049862</v>
      </c>
    </row>
    <row r="1251" spans="1:13" s="21" customFormat="1" ht="12" customHeight="1" x14ac:dyDescent="0.2">
      <c r="A1251" s="45" t="s">
        <v>205</v>
      </c>
      <c r="B1251" s="54" t="s">
        <v>243</v>
      </c>
      <c r="C1251" s="46">
        <v>508</v>
      </c>
      <c r="D1251" s="47">
        <v>1</v>
      </c>
      <c r="E1251" s="47">
        <v>7875.8979686399998</v>
      </c>
      <c r="F1251" s="48">
        <f t="shared" si="39"/>
        <v>94510.775623680005</v>
      </c>
      <c r="G1251" s="49">
        <v>13201.520706416642</v>
      </c>
      <c r="H1251" s="49">
        <v>1797.5926887822225</v>
      </c>
      <c r="I1251" s="47">
        <v>17975.926887822225</v>
      </c>
      <c r="J1251" s="50"/>
      <c r="K1251" s="50"/>
      <c r="L1251" s="49">
        <v>39581.871523764203</v>
      </c>
      <c r="M1251" s="48">
        <f t="shared" si="38"/>
        <v>167067.6874304653</v>
      </c>
    </row>
    <row r="1252" spans="1:13" s="21" customFormat="1" ht="12" customHeight="1" x14ac:dyDescent="0.2">
      <c r="A1252" s="45" t="s">
        <v>205</v>
      </c>
      <c r="B1252" s="54" t="s">
        <v>243</v>
      </c>
      <c r="C1252" s="46">
        <v>508</v>
      </c>
      <c r="D1252" s="47">
        <v>2</v>
      </c>
      <c r="E1252" s="47">
        <v>9116.6091161599998</v>
      </c>
      <c r="F1252" s="48">
        <f t="shared" si="39"/>
        <v>218798.61878784001</v>
      </c>
      <c r="G1252" s="49">
        <v>14846.703688028159</v>
      </c>
      <c r="H1252" s="49">
        <v>3887.7114986666666</v>
      </c>
      <c r="I1252" s="47">
        <v>38877.114986666667</v>
      </c>
      <c r="J1252" s="50"/>
      <c r="K1252" s="50"/>
      <c r="L1252" s="49">
        <v>82510.430130285327</v>
      </c>
      <c r="M1252" s="48">
        <f t="shared" si="38"/>
        <v>358920.57909148681</v>
      </c>
    </row>
    <row r="1253" spans="1:13" s="21" customFormat="1" ht="12" customHeight="1" x14ac:dyDescent="0.2">
      <c r="A1253" s="45" t="s">
        <v>32</v>
      </c>
      <c r="B1253" s="54" t="s">
        <v>243</v>
      </c>
      <c r="C1253" s="46">
        <v>508</v>
      </c>
      <c r="D1253" s="47">
        <v>1</v>
      </c>
      <c r="E1253" s="47">
        <v>5371.8053375999998</v>
      </c>
      <c r="F1253" s="48">
        <f t="shared" si="39"/>
        <v>64461.664051200001</v>
      </c>
      <c r="G1253" s="49">
        <v>7904.8751021260796</v>
      </c>
      <c r="H1253" s="49">
        <v>1324.765393351111</v>
      </c>
      <c r="I1253" s="47">
        <v>13247.653933511112</v>
      </c>
      <c r="J1253" s="50"/>
      <c r="K1253" s="50"/>
      <c r="L1253" s="49">
        <v>34814.15949713072</v>
      </c>
      <c r="M1253" s="48">
        <f t="shared" si="38"/>
        <v>121753.11797731904</v>
      </c>
    </row>
    <row r="1254" spans="1:13" s="21" customFormat="1" ht="12" customHeight="1" x14ac:dyDescent="0.2">
      <c r="A1254" s="45" t="s">
        <v>107</v>
      </c>
      <c r="B1254" s="54" t="s">
        <v>243</v>
      </c>
      <c r="C1254" s="46">
        <v>508</v>
      </c>
      <c r="D1254" s="47">
        <v>1</v>
      </c>
      <c r="E1254" s="47">
        <v>9578.0456345599996</v>
      </c>
      <c r="F1254" s="48">
        <f t="shared" si="39"/>
        <v>114936.54761472</v>
      </c>
      <c r="G1254" s="49">
        <v>17954.536933711875</v>
      </c>
      <c r="H1254" s="49">
        <v>2068.668366336</v>
      </c>
      <c r="I1254" s="47">
        <v>20686.68366336</v>
      </c>
      <c r="J1254" s="50"/>
      <c r="K1254" s="50"/>
      <c r="L1254" s="49">
        <v>38009.838797636548</v>
      </c>
      <c r="M1254" s="48">
        <f t="shared" si="38"/>
        <v>193656.27537576441</v>
      </c>
    </row>
    <row r="1255" spans="1:13" s="21" customFormat="1" ht="12" customHeight="1" x14ac:dyDescent="0.2">
      <c r="A1255" s="45" t="s">
        <v>224</v>
      </c>
      <c r="B1255" s="54" t="s">
        <v>244</v>
      </c>
      <c r="C1255" s="46">
        <v>508</v>
      </c>
      <c r="D1255" s="47">
        <v>1</v>
      </c>
      <c r="E1255" s="47">
        <v>9704.99951616</v>
      </c>
      <c r="F1255" s="48">
        <f t="shared" si="39"/>
        <v>116459.99419391999</v>
      </c>
      <c r="G1255" s="49">
        <v>15626.909358428158</v>
      </c>
      <c r="H1255" s="49">
        <v>2127.847134862222</v>
      </c>
      <c r="I1255" s="47">
        <v>21278.471348622221</v>
      </c>
      <c r="J1255" s="50"/>
      <c r="K1255" s="50"/>
      <c r="L1255" s="49">
        <v>43083.558309799075</v>
      </c>
      <c r="M1255" s="48">
        <f t="shared" si="38"/>
        <v>198576.78034563165</v>
      </c>
    </row>
    <row r="1256" spans="1:13" s="21" customFormat="1" ht="12" customHeight="1" x14ac:dyDescent="0.2">
      <c r="A1256" s="45" t="s">
        <v>28</v>
      </c>
      <c r="B1256" s="54" t="s">
        <v>244</v>
      </c>
      <c r="C1256" s="46">
        <v>508</v>
      </c>
      <c r="D1256" s="47">
        <v>1</v>
      </c>
      <c r="E1256" s="47">
        <v>7438.9311360000002</v>
      </c>
      <c r="F1256" s="48">
        <f t="shared" si="39"/>
        <v>89267.173632000005</v>
      </c>
      <c r="G1256" s="49">
        <v>12622.102686335998</v>
      </c>
      <c r="H1256" s="49">
        <v>1718.6958995555553</v>
      </c>
      <c r="I1256" s="47">
        <v>17186.958995555553</v>
      </c>
      <c r="J1256" s="50"/>
      <c r="K1256" s="50"/>
      <c r="L1256" s="49">
        <v>38849.884106473779</v>
      </c>
      <c r="M1256" s="48">
        <f t="shared" si="38"/>
        <v>159644.81531992089</v>
      </c>
    </row>
    <row r="1257" spans="1:13" s="21" customFormat="1" ht="12" customHeight="1" x14ac:dyDescent="0.2">
      <c r="A1257" s="45" t="s">
        <v>28</v>
      </c>
      <c r="B1257" s="54" t="s">
        <v>244</v>
      </c>
      <c r="C1257" s="46">
        <v>508</v>
      </c>
      <c r="D1257" s="47">
        <v>1</v>
      </c>
      <c r="E1257" s="47">
        <v>9568.5517823999999</v>
      </c>
      <c r="F1257" s="48">
        <f t="shared" si="39"/>
        <v>114822.62138880001</v>
      </c>
      <c r="G1257" s="49">
        <v>12356.783730769919</v>
      </c>
      <c r="H1257" s="49">
        <v>2070.8536502044444</v>
      </c>
      <c r="I1257" s="47">
        <v>20708.536502044444</v>
      </c>
      <c r="J1257" s="50"/>
      <c r="K1257" s="50"/>
      <c r="L1257" s="49">
        <v>42517.124484293949</v>
      </c>
      <c r="M1257" s="48">
        <f t="shared" si="38"/>
        <v>192475.91975611277</v>
      </c>
    </row>
    <row r="1258" spans="1:13" s="21" customFormat="1" ht="12" customHeight="1" x14ac:dyDescent="0.2">
      <c r="A1258" s="45" t="s">
        <v>29</v>
      </c>
      <c r="B1258" s="54" t="s">
        <v>244</v>
      </c>
      <c r="C1258" s="46">
        <v>508</v>
      </c>
      <c r="D1258" s="47">
        <v>1</v>
      </c>
      <c r="E1258" s="47">
        <v>7377.8254950399996</v>
      </c>
      <c r="F1258" s="48">
        <f t="shared" si="39"/>
        <v>88533.905940479992</v>
      </c>
      <c r="G1258" s="49">
        <v>7392.2581238538241</v>
      </c>
      <c r="H1258" s="49">
        <v>1625.999461632</v>
      </c>
      <c r="I1258" s="47">
        <v>16259.99461632</v>
      </c>
      <c r="J1258" s="50"/>
      <c r="K1258" s="50"/>
      <c r="L1258" s="49">
        <v>36098.721468363867</v>
      </c>
      <c r="M1258" s="48">
        <f t="shared" si="38"/>
        <v>149910.87961064969</v>
      </c>
    </row>
    <row r="1259" spans="1:13" s="21" customFormat="1" ht="12" customHeight="1" x14ac:dyDescent="0.2">
      <c r="A1259" s="45" t="s">
        <v>29</v>
      </c>
      <c r="B1259" s="54" t="s">
        <v>244</v>
      </c>
      <c r="C1259" s="46">
        <v>508</v>
      </c>
      <c r="D1259" s="47">
        <v>1</v>
      </c>
      <c r="E1259" s="47">
        <v>7456.7909478399997</v>
      </c>
      <c r="F1259" s="48">
        <f t="shared" si="39"/>
        <v>89481.491374079997</v>
      </c>
      <c r="G1259" s="49">
        <v>7587.4708781015051</v>
      </c>
      <c r="H1259" s="49">
        <v>1668.9384158720004</v>
      </c>
      <c r="I1259" s="47">
        <v>16689.384158720004</v>
      </c>
      <c r="J1259" s="50"/>
      <c r="K1259" s="50"/>
      <c r="L1259" s="49">
        <v>38456.792408790105</v>
      </c>
      <c r="M1259" s="48">
        <f t="shared" si="38"/>
        <v>153884.0772355636</v>
      </c>
    </row>
    <row r="1260" spans="1:13" s="21" customFormat="1" ht="12" customHeight="1" x14ac:dyDescent="0.2">
      <c r="A1260" s="45" t="s">
        <v>30</v>
      </c>
      <c r="B1260" s="54" t="s">
        <v>244</v>
      </c>
      <c r="C1260" s="46">
        <v>508</v>
      </c>
      <c r="D1260" s="47">
        <v>1</v>
      </c>
      <c r="E1260" s="47">
        <v>7410.8082380799997</v>
      </c>
      <c r="F1260" s="48">
        <f t="shared" si="39"/>
        <v>88929.698856959993</v>
      </c>
      <c r="G1260" s="49">
        <v>5033.9246894776315</v>
      </c>
      <c r="H1260" s="49">
        <v>1634.5280854471112</v>
      </c>
      <c r="I1260" s="47">
        <v>16345.28085447111</v>
      </c>
      <c r="J1260" s="50"/>
      <c r="K1260" s="50"/>
      <c r="L1260" s="49">
        <v>38171.318769677862</v>
      </c>
      <c r="M1260" s="48">
        <f t="shared" si="38"/>
        <v>150114.75125603372</v>
      </c>
    </row>
    <row r="1261" spans="1:13" s="21" customFormat="1" ht="12" customHeight="1" x14ac:dyDescent="0.2">
      <c r="A1261" s="45" t="s">
        <v>30</v>
      </c>
      <c r="B1261" s="54" t="s">
        <v>244</v>
      </c>
      <c r="C1261" s="46">
        <v>508</v>
      </c>
      <c r="D1261" s="47">
        <v>1</v>
      </c>
      <c r="E1261" s="47">
        <v>8267.4328422399994</v>
      </c>
      <c r="F1261" s="48">
        <f t="shared" si="39"/>
        <v>99209.194106879993</v>
      </c>
      <c r="G1261" s="49">
        <v>10976.556759048191</v>
      </c>
      <c r="H1261" s="49">
        <v>1839.5436163982222</v>
      </c>
      <c r="I1261" s="47">
        <v>18395.436163982224</v>
      </c>
      <c r="J1261" s="50"/>
      <c r="K1261" s="50"/>
      <c r="L1261" s="49">
        <v>40088.658876984286</v>
      </c>
      <c r="M1261" s="48">
        <f t="shared" si="38"/>
        <v>170509.38952329292</v>
      </c>
    </row>
    <row r="1262" spans="1:13" s="21" customFormat="1" ht="12" customHeight="1" x14ac:dyDescent="0.2">
      <c r="A1262" s="45" t="s">
        <v>30</v>
      </c>
      <c r="B1262" s="54" t="s">
        <v>244</v>
      </c>
      <c r="C1262" s="46">
        <v>508</v>
      </c>
      <c r="D1262" s="47">
        <v>2</v>
      </c>
      <c r="E1262" s="47">
        <v>12413.1814144</v>
      </c>
      <c r="F1262" s="48">
        <f t="shared" si="39"/>
        <v>297916.35394559999</v>
      </c>
      <c r="G1262" s="49">
        <v>11530.775133296642</v>
      </c>
      <c r="H1262" s="49">
        <v>4951.8369832533344</v>
      </c>
      <c r="I1262" s="47">
        <v>49518.369832533339</v>
      </c>
      <c r="J1262" s="50"/>
      <c r="K1262" s="50"/>
      <c r="L1262" s="49">
        <v>93353.273102808511</v>
      </c>
      <c r="M1262" s="48">
        <f t="shared" si="38"/>
        <v>457270.60899749177</v>
      </c>
    </row>
    <row r="1263" spans="1:13" s="21" customFormat="1" ht="12" customHeight="1" x14ac:dyDescent="0.2">
      <c r="A1263" s="45" t="s">
        <v>245</v>
      </c>
      <c r="B1263" s="54" t="s">
        <v>244</v>
      </c>
      <c r="C1263" s="46">
        <v>508</v>
      </c>
      <c r="D1263" s="47">
        <v>1</v>
      </c>
      <c r="E1263" s="47">
        <v>5849.2928000000002</v>
      </c>
      <c r="F1263" s="48">
        <f t="shared" si="39"/>
        <v>70191.513600000006</v>
      </c>
      <c r="G1263" s="49">
        <v>0</v>
      </c>
      <c r="H1263" s="49">
        <v>1321.5488000000003</v>
      </c>
      <c r="I1263" s="47">
        <v>13215.488000000001</v>
      </c>
      <c r="J1263" s="50"/>
      <c r="K1263" s="50"/>
      <c r="L1263" s="49">
        <v>34791.763772928003</v>
      </c>
      <c r="M1263" s="48">
        <f t="shared" si="38"/>
        <v>119520.31417292802</v>
      </c>
    </row>
    <row r="1264" spans="1:13" s="21" customFormat="1" ht="12" customHeight="1" x14ac:dyDescent="0.2">
      <c r="A1264" s="45" t="s">
        <v>245</v>
      </c>
      <c r="B1264" s="54" t="s">
        <v>244</v>
      </c>
      <c r="C1264" s="46">
        <v>508</v>
      </c>
      <c r="D1264" s="47">
        <v>1</v>
      </c>
      <c r="E1264" s="47">
        <v>6193.7036595199997</v>
      </c>
      <c r="F1264" s="48">
        <f t="shared" si="39"/>
        <v>74324.443914239993</v>
      </c>
      <c r="G1264" s="49">
        <v>6582.5586315141118</v>
      </c>
      <c r="H1264" s="49">
        <v>1447.8981404160002</v>
      </c>
      <c r="I1264" s="47">
        <v>14478.98140416</v>
      </c>
      <c r="J1264" s="50"/>
      <c r="K1264" s="50"/>
      <c r="L1264" s="49">
        <v>35671.478636534826</v>
      </c>
      <c r="M1264" s="48">
        <f t="shared" si="38"/>
        <v>132505.36072686495</v>
      </c>
    </row>
    <row r="1265" spans="1:13" s="21" customFormat="1" ht="12" customHeight="1" x14ac:dyDescent="0.2">
      <c r="A1265" s="45" t="s">
        <v>245</v>
      </c>
      <c r="B1265" s="54" t="s">
        <v>244</v>
      </c>
      <c r="C1265" s="46">
        <v>508</v>
      </c>
      <c r="D1265" s="47">
        <v>1</v>
      </c>
      <c r="E1265" s="47">
        <v>6512.4589670400001</v>
      </c>
      <c r="F1265" s="48">
        <f t="shared" si="39"/>
        <v>78149.507604479993</v>
      </c>
      <c r="G1265" s="49">
        <v>4557.4402361180164</v>
      </c>
      <c r="H1265" s="49">
        <v>1479.8123776568891</v>
      </c>
      <c r="I1265" s="47">
        <v>14798.123776568891</v>
      </c>
      <c r="J1265" s="50"/>
      <c r="K1265" s="50"/>
      <c r="L1265" s="49">
        <v>36043.588848073865</v>
      </c>
      <c r="M1265" s="48">
        <f t="shared" si="38"/>
        <v>135028.47284289764</v>
      </c>
    </row>
    <row r="1266" spans="1:13" s="21" customFormat="1" ht="12" customHeight="1" x14ac:dyDescent="0.2">
      <c r="A1266" s="45" t="s">
        <v>245</v>
      </c>
      <c r="B1266" s="54" t="s">
        <v>244</v>
      </c>
      <c r="C1266" s="46">
        <v>508</v>
      </c>
      <c r="D1266" s="47">
        <v>1</v>
      </c>
      <c r="E1266" s="47">
        <v>6644.7966207999998</v>
      </c>
      <c r="F1266" s="48">
        <f t="shared" si="39"/>
        <v>79737.559449599998</v>
      </c>
      <c r="G1266" s="49">
        <v>0</v>
      </c>
      <c r="H1266" s="49">
        <v>1454.1327701333332</v>
      </c>
      <c r="I1266" s="47">
        <v>14541.327701333334</v>
      </c>
      <c r="J1266" s="50"/>
      <c r="K1266" s="50"/>
      <c r="L1266" s="49">
        <v>35934.082616644817</v>
      </c>
      <c r="M1266" s="48">
        <f t="shared" si="38"/>
        <v>131667.10253771147</v>
      </c>
    </row>
    <row r="1267" spans="1:13" s="21" customFormat="1" ht="12" customHeight="1" x14ac:dyDescent="0.2">
      <c r="A1267" s="45" t="s">
        <v>245</v>
      </c>
      <c r="B1267" s="54" t="s">
        <v>244</v>
      </c>
      <c r="C1267" s="46">
        <v>508</v>
      </c>
      <c r="D1267" s="47">
        <v>10</v>
      </c>
      <c r="E1267" s="47">
        <v>6645.0328422399998</v>
      </c>
      <c r="F1267" s="48">
        <f t="shared" si="39"/>
        <v>797403.94106879993</v>
      </c>
      <c r="G1267" s="49">
        <v>74044.118712385534</v>
      </c>
      <c r="H1267" s="49">
        <v>15317.279878599113</v>
      </c>
      <c r="I1267" s="47">
        <v>153172.79878599109</v>
      </c>
      <c r="J1267" s="50"/>
      <c r="K1267" s="50"/>
      <c r="L1267" s="49">
        <v>365142.19877464208</v>
      </c>
      <c r="M1267" s="48">
        <f t="shared" si="38"/>
        <v>1405080.3372204178</v>
      </c>
    </row>
    <row r="1268" spans="1:13" s="21" customFormat="1" ht="12" customHeight="1" x14ac:dyDescent="0.2">
      <c r="A1268" s="45" t="s">
        <v>245</v>
      </c>
      <c r="B1268" s="54" t="s">
        <v>244</v>
      </c>
      <c r="C1268" s="46">
        <v>508</v>
      </c>
      <c r="D1268" s="47">
        <v>1</v>
      </c>
      <c r="E1268" s="47">
        <v>6645.1003340799998</v>
      </c>
      <c r="F1268" s="48">
        <f t="shared" si="39"/>
        <v>79741.20400895999</v>
      </c>
      <c r="G1268" s="49">
        <v>0</v>
      </c>
      <c r="H1268" s="49">
        <v>1454.1833890133332</v>
      </c>
      <c r="I1268" s="47">
        <v>14541.833890133334</v>
      </c>
      <c r="J1268" s="50"/>
      <c r="K1268" s="50"/>
      <c r="L1268" s="49">
        <v>35934.650163626407</v>
      </c>
      <c r="M1268" s="48">
        <f t="shared" si="38"/>
        <v>131671.87145173305</v>
      </c>
    </row>
    <row r="1269" spans="1:13" s="21" customFormat="1" ht="12" customHeight="1" x14ac:dyDescent="0.2">
      <c r="A1269" s="45" t="s">
        <v>245</v>
      </c>
      <c r="B1269" s="54" t="s">
        <v>244</v>
      </c>
      <c r="C1269" s="46">
        <v>508</v>
      </c>
      <c r="D1269" s="47">
        <v>1</v>
      </c>
      <c r="E1269" s="47">
        <v>6648.1892106240002</v>
      </c>
      <c r="F1269" s="48">
        <f t="shared" si="39"/>
        <v>79778.270527487999</v>
      </c>
      <c r="G1269" s="49">
        <v>0</v>
      </c>
      <c r="H1269" s="49">
        <v>1148.9382017706666</v>
      </c>
      <c r="I1269" s="47">
        <v>11489.382017706666</v>
      </c>
      <c r="J1269" s="50"/>
      <c r="K1269" s="50"/>
      <c r="L1269" s="49">
        <v>11640.280861031664</v>
      </c>
      <c r="M1269" s="48">
        <f t="shared" si="38"/>
        <v>104056.87160799699</v>
      </c>
    </row>
    <row r="1270" spans="1:13" s="21" customFormat="1" ht="12" customHeight="1" x14ac:dyDescent="0.2">
      <c r="A1270" s="45" t="s">
        <v>245</v>
      </c>
      <c r="B1270" s="54" t="s">
        <v>244</v>
      </c>
      <c r="C1270" s="46">
        <v>508</v>
      </c>
      <c r="D1270" s="47">
        <v>3</v>
      </c>
      <c r="E1270" s="47">
        <v>6648.1937100799996</v>
      </c>
      <c r="F1270" s="48">
        <f t="shared" si="39"/>
        <v>239334.97356288001</v>
      </c>
      <c r="G1270" s="49">
        <v>18517.735775305729</v>
      </c>
      <c r="H1270" s="49">
        <v>4558.0567152640006</v>
      </c>
      <c r="I1270" s="47">
        <v>45580.567152640004</v>
      </c>
      <c r="J1270" s="50"/>
      <c r="K1270" s="50"/>
      <c r="L1270" s="49">
        <v>109271.05681704119</v>
      </c>
      <c r="M1270" s="48">
        <f t="shared" si="38"/>
        <v>417262.39002313092</v>
      </c>
    </row>
    <row r="1271" spans="1:13" s="21" customFormat="1" ht="12" customHeight="1" x14ac:dyDescent="0.2">
      <c r="A1271" s="45" t="s">
        <v>245</v>
      </c>
      <c r="B1271" s="54" t="s">
        <v>244</v>
      </c>
      <c r="C1271" s="46">
        <v>508</v>
      </c>
      <c r="D1271" s="47">
        <v>2</v>
      </c>
      <c r="E1271" s="47">
        <v>6789.9672422399999</v>
      </c>
      <c r="F1271" s="48">
        <f t="shared" si="39"/>
        <v>162959.21381376</v>
      </c>
      <c r="G1271" s="49">
        <v>14113.891875852289</v>
      </c>
      <c r="H1271" s="49">
        <v>3104.4885347840004</v>
      </c>
      <c r="I1271" s="47">
        <v>31044.885347840005</v>
      </c>
      <c r="J1271" s="50"/>
      <c r="K1271" s="50"/>
      <c r="L1271" s="49">
        <v>73515.709017420508</v>
      </c>
      <c r="M1271" s="48">
        <f t="shared" si="38"/>
        <v>284738.18858965678</v>
      </c>
    </row>
    <row r="1272" spans="1:13" s="21" customFormat="1" ht="12" customHeight="1" x14ac:dyDescent="0.2">
      <c r="A1272" s="45" t="s">
        <v>245</v>
      </c>
      <c r="B1272" s="54" t="s">
        <v>244</v>
      </c>
      <c r="C1272" s="46">
        <v>508</v>
      </c>
      <c r="D1272" s="47">
        <v>4</v>
      </c>
      <c r="E1272" s="47">
        <v>6792.1304422399999</v>
      </c>
      <c r="F1272" s="48">
        <f t="shared" si="39"/>
        <v>326022.26122752001</v>
      </c>
      <c r="G1272" s="49">
        <v>21176.000939538426</v>
      </c>
      <c r="H1272" s="49">
        <v>6136.556889215999</v>
      </c>
      <c r="I1272" s="47">
        <v>61365.568892159994</v>
      </c>
      <c r="J1272" s="50"/>
      <c r="K1272" s="50"/>
      <c r="L1272" s="49">
        <v>146495.49916913584</v>
      </c>
      <c r="M1272" s="48">
        <f t="shared" si="38"/>
        <v>561195.88711757027</v>
      </c>
    </row>
    <row r="1273" spans="1:13" s="21" customFormat="1" ht="12" customHeight="1" x14ac:dyDescent="0.2">
      <c r="A1273" s="45" t="s">
        <v>245</v>
      </c>
      <c r="B1273" s="54" t="s">
        <v>244</v>
      </c>
      <c r="C1273" s="46">
        <v>508</v>
      </c>
      <c r="D1273" s="47">
        <v>2</v>
      </c>
      <c r="E1273" s="47">
        <v>7185.3716480000003</v>
      </c>
      <c r="F1273" s="48">
        <f t="shared" si="39"/>
        <v>172448.91955200001</v>
      </c>
      <c r="G1273" s="49">
        <v>0</v>
      </c>
      <c r="H1273" s="49">
        <v>2476.9372160000003</v>
      </c>
      <c r="I1273" s="47">
        <v>24769.372160000003</v>
      </c>
      <c r="J1273" s="50"/>
      <c r="K1273" s="50"/>
      <c r="L1273" s="49">
        <v>25657.175413177607</v>
      </c>
      <c r="M1273" s="48">
        <f t="shared" si="38"/>
        <v>225352.40434117761</v>
      </c>
    </row>
    <row r="1274" spans="1:13" s="21" customFormat="1" ht="12" customHeight="1" x14ac:dyDescent="0.2">
      <c r="A1274" s="45" t="s">
        <v>245</v>
      </c>
      <c r="B1274" s="54" t="s">
        <v>244</v>
      </c>
      <c r="C1274" s="46">
        <v>508</v>
      </c>
      <c r="D1274" s="47">
        <v>1</v>
      </c>
      <c r="E1274" s="47">
        <v>7355.6682700800002</v>
      </c>
      <c r="F1274" s="48">
        <f t="shared" si="39"/>
        <v>88268.019240959999</v>
      </c>
      <c r="G1274" s="49">
        <v>5004.678450450433</v>
      </c>
      <c r="H1274" s="49">
        <v>1625.031757624889</v>
      </c>
      <c r="I1274" s="47">
        <v>16250.31757624889</v>
      </c>
      <c r="J1274" s="50"/>
      <c r="K1274" s="50"/>
      <c r="L1274" s="49">
        <v>38082.619391820437</v>
      </c>
      <c r="M1274" s="48">
        <f t="shared" si="38"/>
        <v>149230.66641710466</v>
      </c>
    </row>
    <row r="1275" spans="1:13" s="21" customFormat="1" ht="12" customHeight="1" x14ac:dyDescent="0.2">
      <c r="A1275" s="45" t="s">
        <v>245</v>
      </c>
      <c r="B1275" s="54" t="s">
        <v>244</v>
      </c>
      <c r="C1275" s="46">
        <v>508</v>
      </c>
      <c r="D1275" s="47">
        <v>2</v>
      </c>
      <c r="E1275" s="47">
        <v>7377.8254950399996</v>
      </c>
      <c r="F1275" s="48">
        <f t="shared" si="39"/>
        <v>177067.81188095998</v>
      </c>
      <c r="G1275" s="49">
        <v>15049.291927707647</v>
      </c>
      <c r="H1275" s="49">
        <v>3310.2389232640003</v>
      </c>
      <c r="I1275" s="47">
        <v>33102.389232640002</v>
      </c>
      <c r="J1275" s="50"/>
      <c r="K1275" s="50"/>
      <c r="L1275" s="49">
        <v>76656.031096727733</v>
      </c>
      <c r="M1275" s="48">
        <f t="shared" si="38"/>
        <v>305185.76306129934</v>
      </c>
    </row>
    <row r="1276" spans="1:13" s="21" customFormat="1" ht="12" customHeight="1" x14ac:dyDescent="0.2">
      <c r="A1276" s="45" t="s">
        <v>245</v>
      </c>
      <c r="B1276" s="54" t="s">
        <v>244</v>
      </c>
      <c r="C1276" s="46">
        <v>508</v>
      </c>
      <c r="D1276" s="47">
        <v>1</v>
      </c>
      <c r="E1276" s="47">
        <v>7380.4014336</v>
      </c>
      <c r="F1276" s="48">
        <f t="shared" si="39"/>
        <v>88564.8172032</v>
      </c>
      <c r="G1276" s="49">
        <v>5017.79692038144</v>
      </c>
      <c r="H1276" s="49">
        <v>1629.2913580088889</v>
      </c>
      <c r="I1276" s="47">
        <v>16292.913580088891</v>
      </c>
      <c r="J1276" s="50"/>
      <c r="K1276" s="50"/>
      <c r="L1276" s="49">
        <v>38122.405708284554</v>
      </c>
      <c r="M1276" s="48">
        <f t="shared" si="38"/>
        <v>149627.22476996377</v>
      </c>
    </row>
    <row r="1277" spans="1:13" s="21" customFormat="1" ht="12" customHeight="1" x14ac:dyDescent="0.2">
      <c r="A1277" s="45" t="s">
        <v>245</v>
      </c>
      <c r="B1277" s="54" t="s">
        <v>244</v>
      </c>
      <c r="C1277" s="46">
        <v>508</v>
      </c>
      <c r="D1277" s="47">
        <v>1</v>
      </c>
      <c r="E1277" s="47">
        <v>7433.4353100799999</v>
      </c>
      <c r="F1277" s="48">
        <f t="shared" si="39"/>
        <v>89201.223720959999</v>
      </c>
      <c r="G1277" s="49">
        <v>10091.852176932865</v>
      </c>
      <c r="H1277" s="49">
        <v>1691.2773884586668</v>
      </c>
      <c r="I1277" s="47">
        <v>16912.773884586666</v>
      </c>
      <c r="J1277" s="50"/>
      <c r="K1277" s="50"/>
      <c r="L1277" s="49">
        <v>38629.69088894131</v>
      </c>
      <c r="M1277" s="48">
        <f t="shared" si="38"/>
        <v>156526.8180598795</v>
      </c>
    </row>
    <row r="1278" spans="1:13" s="21" customFormat="1" ht="12" customHeight="1" x14ac:dyDescent="0.2">
      <c r="A1278" s="45" t="s">
        <v>245</v>
      </c>
      <c r="B1278" s="54" t="s">
        <v>244</v>
      </c>
      <c r="C1278" s="46">
        <v>508</v>
      </c>
      <c r="D1278" s="47">
        <v>1</v>
      </c>
      <c r="E1278" s="47">
        <v>7437.8698700799996</v>
      </c>
      <c r="F1278" s="48">
        <f t="shared" si="39"/>
        <v>89254.438440959988</v>
      </c>
      <c r="G1278" s="49">
        <v>5048.2781790904319</v>
      </c>
      <c r="H1278" s="49">
        <v>1639.1886998471111</v>
      </c>
      <c r="I1278" s="47">
        <v>16391.886998471109</v>
      </c>
      <c r="J1278" s="50"/>
      <c r="K1278" s="50"/>
      <c r="L1278" s="49">
        <v>38214.85071228267</v>
      </c>
      <c r="M1278" s="48">
        <f t="shared" si="38"/>
        <v>150548.64303065132</v>
      </c>
    </row>
    <row r="1279" spans="1:13" s="21" customFormat="1" ht="12" customHeight="1" x14ac:dyDescent="0.2">
      <c r="A1279" s="45" t="s">
        <v>245</v>
      </c>
      <c r="B1279" s="54" t="s">
        <v>244</v>
      </c>
      <c r="C1279" s="46">
        <v>508</v>
      </c>
      <c r="D1279" s="47">
        <v>22</v>
      </c>
      <c r="E1279" s="47">
        <v>7438.9272422399999</v>
      </c>
      <c r="F1279" s="48">
        <f t="shared" si="39"/>
        <v>1963876.7919513597</v>
      </c>
      <c r="G1279" s="49">
        <v>292832.66253847751</v>
      </c>
      <c r="H1279" s="49">
        <v>37969.943110712884</v>
      </c>
      <c r="I1279" s="47">
        <v>379699.43110712874</v>
      </c>
      <c r="J1279" s="50"/>
      <c r="K1279" s="50"/>
      <c r="L1279" s="49">
        <v>855963.95876240963</v>
      </c>
      <c r="M1279" s="48">
        <f t="shared" si="38"/>
        <v>3530342.7874700888</v>
      </c>
    </row>
    <row r="1280" spans="1:13" s="21" customFormat="1" ht="12" customHeight="1" x14ac:dyDescent="0.2">
      <c r="A1280" s="45" t="s">
        <v>245</v>
      </c>
      <c r="B1280" s="54" t="s">
        <v>244</v>
      </c>
      <c r="C1280" s="46">
        <v>508</v>
      </c>
      <c r="D1280" s="47">
        <v>1</v>
      </c>
      <c r="E1280" s="47">
        <v>7439.2759500800003</v>
      </c>
      <c r="F1280" s="48">
        <f t="shared" si="39"/>
        <v>89271.311400959996</v>
      </c>
      <c r="G1280" s="49">
        <v>5049.0239639224319</v>
      </c>
      <c r="H1280" s="49">
        <v>1639.4308580693335</v>
      </c>
      <c r="I1280" s="47">
        <v>16394.308580693334</v>
      </c>
      <c r="J1280" s="50"/>
      <c r="K1280" s="50"/>
      <c r="L1280" s="49">
        <v>38217.112563816874</v>
      </c>
      <c r="M1280" s="48">
        <f t="shared" si="38"/>
        <v>150571.18736746197</v>
      </c>
    </row>
    <row r="1281" spans="1:13" s="21" customFormat="1" ht="12" customHeight="1" x14ac:dyDescent="0.2">
      <c r="A1281" s="45" t="s">
        <v>245</v>
      </c>
      <c r="B1281" s="54" t="s">
        <v>244</v>
      </c>
      <c r="C1281" s="46">
        <v>508</v>
      </c>
      <c r="D1281" s="47">
        <v>2</v>
      </c>
      <c r="E1281" s="47">
        <v>7441.0904422399999</v>
      </c>
      <c r="F1281" s="48">
        <f t="shared" si="39"/>
        <v>178586.17061376001</v>
      </c>
      <c r="G1281" s="49">
        <v>20199.945482256386</v>
      </c>
      <c r="H1281" s="49">
        <v>3385.2766016853338</v>
      </c>
      <c r="I1281" s="47">
        <v>33852.76601685334</v>
      </c>
      <c r="J1281" s="50"/>
      <c r="K1281" s="50"/>
      <c r="L1281" s="49">
        <v>77284.689304575513</v>
      </c>
      <c r="M1281" s="48">
        <f t="shared" si="38"/>
        <v>313308.84801913059</v>
      </c>
    </row>
    <row r="1282" spans="1:13" s="21" customFormat="1" ht="12" customHeight="1" x14ac:dyDescent="0.2">
      <c r="A1282" s="45" t="s">
        <v>245</v>
      </c>
      <c r="B1282" s="54" t="s">
        <v>244</v>
      </c>
      <c r="C1282" s="46">
        <v>508</v>
      </c>
      <c r="D1282" s="47">
        <v>1</v>
      </c>
      <c r="E1282" s="47">
        <v>7441.93062912</v>
      </c>
      <c r="F1282" s="48">
        <f t="shared" si="39"/>
        <v>89303.167549439997</v>
      </c>
      <c r="G1282" s="49">
        <v>0</v>
      </c>
      <c r="H1282" s="49">
        <v>1281.2284381866666</v>
      </c>
      <c r="I1282" s="47">
        <v>12812.284381866666</v>
      </c>
      <c r="J1282" s="50"/>
      <c r="K1282" s="50"/>
      <c r="L1282" s="49">
        <v>13385.083990350504</v>
      </c>
      <c r="M1282" s="48">
        <f t="shared" si="38"/>
        <v>116781.76435984383</v>
      </c>
    </row>
    <row r="1283" spans="1:13" s="21" customFormat="1" ht="12" customHeight="1" x14ac:dyDescent="0.2">
      <c r="A1283" s="45" t="s">
        <v>245</v>
      </c>
      <c r="B1283" s="54" t="s">
        <v>244</v>
      </c>
      <c r="C1283" s="46">
        <v>508</v>
      </c>
      <c r="D1283" s="47">
        <v>1</v>
      </c>
      <c r="E1283" s="47">
        <v>7442.0881100799998</v>
      </c>
      <c r="F1283" s="48">
        <f t="shared" si="39"/>
        <v>89305.057320959997</v>
      </c>
      <c r="G1283" s="49">
        <v>10101.031067172862</v>
      </c>
      <c r="H1283" s="49">
        <v>1692.8156640142222</v>
      </c>
      <c r="I1283" s="47">
        <v>16928.156640142224</v>
      </c>
      <c r="J1283" s="50"/>
      <c r="K1283" s="50"/>
      <c r="L1283" s="49">
        <v>38643.993775056864</v>
      </c>
      <c r="M1283" s="48">
        <f t="shared" si="38"/>
        <v>156671.05446734617</v>
      </c>
    </row>
    <row r="1284" spans="1:13" s="21" customFormat="1" ht="12" customHeight="1" x14ac:dyDescent="0.2">
      <c r="A1284" s="45" t="s">
        <v>245</v>
      </c>
      <c r="B1284" s="54" t="s">
        <v>244</v>
      </c>
      <c r="C1284" s="46">
        <v>508</v>
      </c>
      <c r="D1284" s="47">
        <v>8</v>
      </c>
      <c r="E1284" s="47">
        <v>7444.2513100799997</v>
      </c>
      <c r="F1284" s="48">
        <f t="shared" si="39"/>
        <v>714648.12576768</v>
      </c>
      <c r="G1284" s="49">
        <v>88404.100660162541</v>
      </c>
      <c r="H1284" s="49">
        <v>13624.970624142223</v>
      </c>
      <c r="I1284" s="47">
        <v>136249.70624142222</v>
      </c>
      <c r="J1284" s="50"/>
      <c r="K1284" s="50"/>
      <c r="L1284" s="49">
        <v>309814.23615985003</v>
      </c>
      <c r="M1284" s="48">
        <f t="shared" si="38"/>
        <v>1262741.139453257</v>
      </c>
    </row>
    <row r="1285" spans="1:13" s="21" customFormat="1" ht="12" customHeight="1" x14ac:dyDescent="0.2">
      <c r="A1285" s="45" t="s">
        <v>245</v>
      </c>
      <c r="B1285" s="54" t="s">
        <v>244</v>
      </c>
      <c r="C1285" s="46">
        <v>508</v>
      </c>
      <c r="D1285" s="47">
        <v>4</v>
      </c>
      <c r="E1285" s="47">
        <v>7456.2328422399996</v>
      </c>
      <c r="F1285" s="48">
        <f t="shared" si="39"/>
        <v>357899.17642752</v>
      </c>
      <c r="G1285" s="49">
        <v>50580.178995240953</v>
      </c>
      <c r="H1285" s="49">
        <v>6887.27927495111</v>
      </c>
      <c r="I1285" s="47">
        <v>68872.792749511093</v>
      </c>
      <c r="J1285" s="50"/>
      <c r="K1285" s="50"/>
      <c r="L1285" s="49">
        <v>155515.46862320922</v>
      </c>
      <c r="M1285" s="48">
        <f t="shared" si="38"/>
        <v>639754.89607043238</v>
      </c>
    </row>
    <row r="1286" spans="1:13" s="21" customFormat="1" ht="12" customHeight="1" x14ac:dyDescent="0.2">
      <c r="A1286" s="45" t="s">
        <v>245</v>
      </c>
      <c r="B1286" s="54" t="s">
        <v>244</v>
      </c>
      <c r="C1286" s="46">
        <v>508</v>
      </c>
      <c r="D1286" s="47">
        <v>1</v>
      </c>
      <c r="E1286" s="47">
        <v>7503.8215116800002</v>
      </c>
      <c r="F1286" s="48">
        <f t="shared" si="39"/>
        <v>90045.858140160009</v>
      </c>
      <c r="G1286" s="49">
        <v>15249.776789385218</v>
      </c>
      <c r="H1286" s="49">
        <v>1757.033943808</v>
      </c>
      <c r="I1286" s="47">
        <v>17570.339438080002</v>
      </c>
      <c r="J1286" s="50"/>
      <c r="K1286" s="50"/>
      <c r="L1286" s="49">
        <v>39171.133443544146</v>
      </c>
      <c r="M1286" s="48">
        <f t="shared" si="38"/>
        <v>163794.14175497738</v>
      </c>
    </row>
    <row r="1287" spans="1:13" s="21" customFormat="1" ht="12" customHeight="1" x14ac:dyDescent="0.2">
      <c r="A1287" s="45" t="s">
        <v>245</v>
      </c>
      <c r="B1287" s="54" t="s">
        <v>244</v>
      </c>
      <c r="C1287" s="46">
        <v>508</v>
      </c>
      <c r="D1287" s="47">
        <v>2</v>
      </c>
      <c r="E1287" s="47">
        <v>7510.3128422399996</v>
      </c>
      <c r="F1287" s="48">
        <f t="shared" si="39"/>
        <v>180247.50821375998</v>
      </c>
      <c r="G1287" s="49">
        <v>25433.509657620481</v>
      </c>
      <c r="H1287" s="49">
        <v>3463.168526364444</v>
      </c>
      <c r="I1287" s="47">
        <v>34631.685263644446</v>
      </c>
      <c r="J1287" s="50"/>
      <c r="K1287" s="50"/>
      <c r="L1287" s="49">
        <v>77938.91913649351</v>
      </c>
      <c r="M1287" s="48">
        <f t="shared" si="38"/>
        <v>321714.79079788283</v>
      </c>
    </row>
    <row r="1288" spans="1:13" s="21" customFormat="1" ht="12" customHeight="1" x14ac:dyDescent="0.2">
      <c r="A1288" s="45" t="s">
        <v>245</v>
      </c>
      <c r="B1288" s="54" t="s">
        <v>244</v>
      </c>
      <c r="C1288" s="46">
        <v>508</v>
      </c>
      <c r="D1288" s="47">
        <v>2</v>
      </c>
      <c r="E1288" s="47">
        <v>7567.5537100800002</v>
      </c>
      <c r="F1288" s="48">
        <f t="shared" si="39"/>
        <v>181621.28904192001</v>
      </c>
      <c r="G1288" s="49">
        <v>23026.781195218944</v>
      </c>
      <c r="H1288" s="49">
        <v>3457.0400794453335</v>
      </c>
      <c r="I1288" s="47">
        <v>34570.400794453337</v>
      </c>
      <c r="J1288" s="50"/>
      <c r="K1288" s="50"/>
      <c r="L1288" s="49">
        <v>77916.732549746172</v>
      </c>
      <c r="M1288" s="48">
        <f t="shared" si="38"/>
        <v>320592.2436607838</v>
      </c>
    </row>
    <row r="1289" spans="1:13" s="21" customFormat="1" ht="12" customHeight="1" x14ac:dyDescent="0.2">
      <c r="A1289" s="45" t="s">
        <v>245</v>
      </c>
      <c r="B1289" s="54" t="s">
        <v>244</v>
      </c>
      <c r="C1289" s="46">
        <v>508</v>
      </c>
      <c r="D1289" s="47">
        <v>2</v>
      </c>
      <c r="E1289" s="47">
        <v>7593.6202700800004</v>
      </c>
      <c r="F1289" s="48">
        <f t="shared" si="39"/>
        <v>182246.88648192002</v>
      </c>
      <c r="G1289" s="49">
        <v>10261.776382500864</v>
      </c>
      <c r="H1289" s="49">
        <v>3332.0247596942222</v>
      </c>
      <c r="I1289" s="47">
        <v>33320.247596942223</v>
      </c>
      <c r="J1289" s="50"/>
      <c r="K1289" s="50"/>
      <c r="L1289" s="49">
        <v>76930.788533685307</v>
      </c>
      <c r="M1289" s="48">
        <f t="shared" si="38"/>
        <v>306091.72375474265</v>
      </c>
    </row>
    <row r="1290" spans="1:13" s="21" customFormat="1" ht="12" customHeight="1" x14ac:dyDescent="0.2">
      <c r="A1290" s="45" t="s">
        <v>245</v>
      </c>
      <c r="B1290" s="54" t="s">
        <v>244</v>
      </c>
      <c r="C1290" s="46">
        <v>508</v>
      </c>
      <c r="D1290" s="47">
        <v>1</v>
      </c>
      <c r="E1290" s="47">
        <v>7594.6776422399998</v>
      </c>
      <c r="F1290" s="48">
        <f t="shared" si="39"/>
        <v>91136.131706879998</v>
      </c>
      <c r="G1290" s="49">
        <v>7697.1735321661436</v>
      </c>
      <c r="H1290" s="49">
        <v>1693.0685873919997</v>
      </c>
      <c r="I1290" s="47">
        <v>16930.68587392</v>
      </c>
      <c r="J1290" s="50"/>
      <c r="K1290" s="50"/>
      <c r="L1290" s="49">
        <v>38681.658030017621</v>
      </c>
      <c r="M1290" s="48">
        <f t="shared" si="38"/>
        <v>156138.71773037576</v>
      </c>
    </row>
    <row r="1291" spans="1:13" s="21" customFormat="1" ht="12" customHeight="1" x14ac:dyDescent="0.2">
      <c r="A1291" s="45" t="s">
        <v>245</v>
      </c>
      <c r="B1291" s="54" t="s">
        <v>244</v>
      </c>
      <c r="C1291" s="46">
        <v>508</v>
      </c>
      <c r="D1291" s="47">
        <v>2</v>
      </c>
      <c r="E1291" s="47">
        <v>7616.3096422400004</v>
      </c>
      <c r="F1291" s="48">
        <f t="shared" si="39"/>
        <v>182791.43141376</v>
      </c>
      <c r="G1291" s="49">
        <v>25714.613171220477</v>
      </c>
      <c r="H1291" s="49">
        <v>3501.4451485866666</v>
      </c>
      <c r="I1291" s="47">
        <v>35014.451485866666</v>
      </c>
      <c r="J1291" s="50"/>
      <c r="K1291" s="50"/>
      <c r="L1291" s="49">
        <v>78294.041393275736</v>
      </c>
      <c r="M1291" s="48">
        <f t="shared" ref="M1291:M1354" si="40">F1291+G1291+H1291+I1291+J1291+K1291+L1291</f>
        <v>325315.98261270951</v>
      </c>
    </row>
    <row r="1292" spans="1:13" s="21" customFormat="1" ht="12" customHeight="1" x14ac:dyDescent="0.2">
      <c r="A1292" s="45" t="s">
        <v>245</v>
      </c>
      <c r="B1292" s="54" t="s">
        <v>244</v>
      </c>
      <c r="C1292" s="46">
        <v>508</v>
      </c>
      <c r="D1292" s="47">
        <v>1</v>
      </c>
      <c r="E1292" s="47">
        <v>7621.6337100800001</v>
      </c>
      <c r="F1292" s="48">
        <f t="shared" ref="F1292:F1355" si="41">(D1292*E1292)*12</f>
        <v>91459.604520959998</v>
      </c>
      <c r="G1292" s="49">
        <v>10291.493039652863</v>
      </c>
      <c r="H1292" s="49">
        <v>1724.7348817920001</v>
      </c>
      <c r="I1292" s="47">
        <v>17247.348817920003</v>
      </c>
      <c r="J1292" s="50"/>
      <c r="K1292" s="50"/>
      <c r="L1292" s="49">
        <v>38940.778661954646</v>
      </c>
      <c r="M1292" s="48">
        <f t="shared" si="40"/>
        <v>159663.95992227952</v>
      </c>
    </row>
    <row r="1293" spans="1:13" s="21" customFormat="1" ht="12" customHeight="1" x14ac:dyDescent="0.2">
      <c r="A1293" s="45" t="s">
        <v>245</v>
      </c>
      <c r="B1293" s="54" t="s">
        <v>244</v>
      </c>
      <c r="C1293" s="46">
        <v>508</v>
      </c>
      <c r="D1293" s="47">
        <v>1</v>
      </c>
      <c r="E1293" s="47">
        <v>7726.6328422400002</v>
      </c>
      <c r="F1293" s="48">
        <f t="shared" si="41"/>
        <v>92719.594106880002</v>
      </c>
      <c r="G1293" s="49">
        <v>7802.1570892861446</v>
      </c>
      <c r="H1293" s="49">
        <v>1716.1607473920001</v>
      </c>
      <c r="I1293" s="47">
        <v>17161.607473920001</v>
      </c>
      <c r="J1293" s="50"/>
      <c r="K1293" s="50"/>
      <c r="L1293" s="49">
        <v>38896.850570177623</v>
      </c>
      <c r="M1293" s="48">
        <f t="shared" si="40"/>
        <v>158296.36998765578</v>
      </c>
    </row>
    <row r="1294" spans="1:13" s="21" customFormat="1" ht="12" customHeight="1" x14ac:dyDescent="0.2">
      <c r="A1294" s="45" t="s">
        <v>245</v>
      </c>
      <c r="B1294" s="54" t="s">
        <v>244</v>
      </c>
      <c r="C1294" s="46">
        <v>508</v>
      </c>
      <c r="D1294" s="47">
        <v>2</v>
      </c>
      <c r="E1294" s="47">
        <v>7873.7304422400002</v>
      </c>
      <c r="F1294" s="48">
        <f t="shared" si="41"/>
        <v>188969.53061376</v>
      </c>
      <c r="G1294" s="49">
        <v>18478.105192974333</v>
      </c>
      <c r="H1294" s="49">
        <v>3511.4549060124446</v>
      </c>
      <c r="I1294" s="47">
        <v>35114.549060124446</v>
      </c>
      <c r="J1294" s="50"/>
      <c r="K1294" s="50"/>
      <c r="L1294" s="49">
        <v>78494.226294323133</v>
      </c>
      <c r="M1294" s="48">
        <f t="shared" si="40"/>
        <v>324567.86606719438</v>
      </c>
    </row>
    <row r="1295" spans="1:13" s="21" customFormat="1" ht="12" customHeight="1" x14ac:dyDescent="0.2">
      <c r="A1295" s="45" t="s">
        <v>245</v>
      </c>
      <c r="B1295" s="54" t="s">
        <v>244</v>
      </c>
      <c r="C1295" s="46">
        <v>508</v>
      </c>
      <c r="D1295" s="47">
        <v>1</v>
      </c>
      <c r="E1295" s="47">
        <v>8067.36107008</v>
      </c>
      <c r="F1295" s="48">
        <f t="shared" si="41"/>
        <v>96808.332840960007</v>
      </c>
      <c r="G1295" s="49">
        <v>5361.1989035704319</v>
      </c>
      <c r="H1295" s="49">
        <v>1740.794850958222</v>
      </c>
      <c r="I1295" s="47">
        <v>17407.94850958222</v>
      </c>
      <c r="J1295" s="50"/>
      <c r="K1295" s="50"/>
      <c r="L1295" s="49">
        <v>38700.780667512277</v>
      </c>
      <c r="M1295" s="48">
        <f t="shared" si="40"/>
        <v>160019.05577258315</v>
      </c>
    </row>
    <row r="1296" spans="1:13" s="21" customFormat="1" ht="12" customHeight="1" x14ac:dyDescent="0.2">
      <c r="A1296" s="45" t="s">
        <v>245</v>
      </c>
      <c r="B1296" s="54" t="s">
        <v>244</v>
      </c>
      <c r="C1296" s="46">
        <v>508</v>
      </c>
      <c r="D1296" s="47">
        <v>1</v>
      </c>
      <c r="E1296" s="47">
        <v>8087.88724224</v>
      </c>
      <c r="F1296" s="48">
        <f t="shared" si="41"/>
        <v>97054.646906879992</v>
      </c>
      <c r="G1296" s="49">
        <v>16179.142179852288</v>
      </c>
      <c r="H1296" s="49">
        <v>1864.1126610773333</v>
      </c>
      <c r="I1296" s="47">
        <v>18641.126610773332</v>
      </c>
      <c r="J1296" s="50"/>
      <c r="K1296" s="50"/>
      <c r="L1296" s="49">
        <v>40176.282996999274</v>
      </c>
      <c r="M1296" s="48">
        <f t="shared" si="40"/>
        <v>173915.31135558223</v>
      </c>
    </row>
    <row r="1297" spans="1:13" s="21" customFormat="1" ht="12" customHeight="1" x14ac:dyDescent="0.2">
      <c r="A1297" s="45" t="s">
        <v>245</v>
      </c>
      <c r="B1297" s="54" t="s">
        <v>244</v>
      </c>
      <c r="C1297" s="46">
        <v>508</v>
      </c>
      <c r="D1297" s="47">
        <v>1</v>
      </c>
      <c r="E1297" s="47">
        <v>8093.2113100799997</v>
      </c>
      <c r="F1297" s="48">
        <f t="shared" si="41"/>
        <v>97118.535720960004</v>
      </c>
      <c r="G1297" s="49">
        <v>10791.742557732865</v>
      </c>
      <c r="H1297" s="49">
        <v>1808.570899569778</v>
      </c>
      <c r="I1297" s="47">
        <v>18085.70899569778</v>
      </c>
      <c r="J1297" s="50"/>
      <c r="K1297" s="50"/>
      <c r="L1297" s="49">
        <v>39732.125772154963</v>
      </c>
      <c r="M1297" s="48">
        <f t="shared" si="40"/>
        <v>167536.68394611537</v>
      </c>
    </row>
    <row r="1298" spans="1:13" s="21" customFormat="1" ht="12" customHeight="1" x14ac:dyDescent="0.2">
      <c r="A1298" s="45" t="s">
        <v>245</v>
      </c>
      <c r="B1298" s="54" t="s">
        <v>244</v>
      </c>
      <c r="C1298" s="46">
        <v>508</v>
      </c>
      <c r="D1298" s="47">
        <v>1</v>
      </c>
      <c r="E1298" s="47">
        <v>8107.5922636799996</v>
      </c>
      <c r="F1298" s="48">
        <f t="shared" si="41"/>
        <v>97291.107164159999</v>
      </c>
      <c r="G1298" s="49">
        <v>5403.498936655873</v>
      </c>
      <c r="H1298" s="49">
        <v>1754.529778744889</v>
      </c>
      <c r="I1298" s="47">
        <v>17545.29778744889</v>
      </c>
      <c r="J1298" s="50"/>
      <c r="K1298" s="50"/>
      <c r="L1298" s="49">
        <v>39304.267476451452</v>
      </c>
      <c r="M1298" s="48">
        <f t="shared" si="40"/>
        <v>161298.7011434611</v>
      </c>
    </row>
    <row r="1299" spans="1:13" s="21" customFormat="1" ht="12" customHeight="1" x14ac:dyDescent="0.2">
      <c r="A1299" s="45" t="s">
        <v>245</v>
      </c>
      <c r="B1299" s="54" t="s">
        <v>244</v>
      </c>
      <c r="C1299" s="46">
        <v>508</v>
      </c>
      <c r="D1299" s="47">
        <v>1</v>
      </c>
      <c r="E1299" s="47">
        <v>8148.4525158400002</v>
      </c>
      <c r="F1299" s="48">
        <f t="shared" si="41"/>
        <v>97781.430190080006</v>
      </c>
      <c r="G1299" s="49">
        <v>10850.342428803073</v>
      </c>
      <c r="H1299" s="49">
        <v>1818.3915583715557</v>
      </c>
      <c r="I1299" s="47">
        <v>18183.915583715556</v>
      </c>
      <c r="J1299" s="50"/>
      <c r="K1299" s="50"/>
      <c r="L1299" s="49">
        <v>39836.908273306413</v>
      </c>
      <c r="M1299" s="48">
        <f t="shared" si="40"/>
        <v>168470.98803427661</v>
      </c>
    </row>
    <row r="1300" spans="1:13" s="21" customFormat="1" ht="12" customHeight="1" x14ac:dyDescent="0.2">
      <c r="A1300" s="45" t="s">
        <v>245</v>
      </c>
      <c r="B1300" s="54" t="s">
        <v>244</v>
      </c>
      <c r="C1300" s="46">
        <v>508</v>
      </c>
      <c r="D1300" s="47">
        <v>1</v>
      </c>
      <c r="E1300" s="47">
        <v>8174.2430515200003</v>
      </c>
      <c r="F1300" s="48">
        <f t="shared" si="41"/>
        <v>98090.916618240008</v>
      </c>
      <c r="G1300" s="49">
        <v>5438.8505145262079</v>
      </c>
      <c r="H1300" s="49">
        <v>1766.0085255395554</v>
      </c>
      <c r="I1300" s="47">
        <v>17660.085255395556</v>
      </c>
      <c r="J1300" s="50"/>
      <c r="K1300" s="50"/>
      <c r="L1300" s="49">
        <v>39428.905562760781</v>
      </c>
      <c r="M1300" s="48">
        <f t="shared" si="40"/>
        <v>162384.7664764621</v>
      </c>
    </row>
    <row r="1301" spans="1:13" s="21" customFormat="1" ht="12" customHeight="1" x14ac:dyDescent="0.2">
      <c r="A1301" s="45" t="s">
        <v>245</v>
      </c>
      <c r="B1301" s="54" t="s">
        <v>244</v>
      </c>
      <c r="C1301" s="46">
        <v>508</v>
      </c>
      <c r="D1301" s="47">
        <v>1</v>
      </c>
      <c r="E1301" s="47">
        <v>8412.3711359999998</v>
      </c>
      <c r="F1301" s="48">
        <f t="shared" si="41"/>
        <v>100948.45363199999</v>
      </c>
      <c r="G1301" s="49">
        <v>19478.037776870398</v>
      </c>
      <c r="H1301" s="49">
        <v>1952.7468503111108</v>
      </c>
      <c r="I1301" s="47">
        <v>19527.468503111108</v>
      </c>
      <c r="J1301" s="50"/>
      <c r="K1301" s="50"/>
      <c r="L1301" s="49">
        <v>41105.348463685652</v>
      </c>
      <c r="M1301" s="48">
        <f t="shared" si="40"/>
        <v>183012.05522597826</v>
      </c>
    </row>
    <row r="1302" spans="1:13" s="21" customFormat="1" ht="12" customHeight="1" x14ac:dyDescent="0.2">
      <c r="A1302" s="45" t="s">
        <v>245</v>
      </c>
      <c r="B1302" s="54" t="s">
        <v>244</v>
      </c>
      <c r="C1302" s="46">
        <v>508</v>
      </c>
      <c r="D1302" s="47">
        <v>1</v>
      </c>
      <c r="E1302" s="47">
        <v>8442.8882636800008</v>
      </c>
      <c r="F1302" s="48">
        <f t="shared" si="41"/>
        <v>101314.65916416001</v>
      </c>
      <c r="G1302" s="49">
        <v>5581.339935055873</v>
      </c>
      <c r="H1302" s="49">
        <v>1812.2752009671112</v>
      </c>
      <c r="I1302" s="47">
        <v>18122.752009671112</v>
      </c>
      <c r="J1302" s="50"/>
      <c r="K1302" s="50"/>
      <c r="L1302" s="49">
        <v>39993.589762237658</v>
      </c>
      <c r="M1302" s="48">
        <f t="shared" si="40"/>
        <v>166824.61607209177</v>
      </c>
    </row>
    <row r="1303" spans="1:13" s="21" customFormat="1" ht="12" customHeight="1" x14ac:dyDescent="0.2">
      <c r="A1303" s="45" t="s">
        <v>245</v>
      </c>
      <c r="B1303" s="54" t="s">
        <v>244</v>
      </c>
      <c r="C1303" s="46">
        <v>508</v>
      </c>
      <c r="D1303" s="47">
        <v>1</v>
      </c>
      <c r="E1303" s="47">
        <v>8628.6872422399993</v>
      </c>
      <c r="F1303" s="48">
        <f t="shared" si="41"/>
        <v>103544.24690688</v>
      </c>
      <c r="G1303" s="49">
        <v>17039.663139852284</v>
      </c>
      <c r="H1303" s="49">
        <v>1963.2593277439996</v>
      </c>
      <c r="I1303" s="47">
        <v>19632.593277439999</v>
      </c>
      <c r="J1303" s="50"/>
      <c r="K1303" s="50"/>
      <c r="L1303" s="49">
        <v>41259.617503082751</v>
      </c>
      <c r="M1303" s="48">
        <f t="shared" si="40"/>
        <v>183439.38015499906</v>
      </c>
    </row>
    <row r="1304" spans="1:13" s="21" customFormat="1" ht="12" customHeight="1" x14ac:dyDescent="0.2">
      <c r="A1304" s="45" t="s">
        <v>245</v>
      </c>
      <c r="B1304" s="54" t="s">
        <v>244</v>
      </c>
      <c r="C1304" s="46">
        <v>508</v>
      </c>
      <c r="D1304" s="47">
        <v>1</v>
      </c>
      <c r="E1304" s="47">
        <v>8732.5208422399992</v>
      </c>
      <c r="F1304" s="48">
        <f t="shared" si="41"/>
        <v>104790.25010687999</v>
      </c>
      <c r="G1304" s="49">
        <v>14337.402636810239</v>
      </c>
      <c r="H1304" s="49">
        <v>1952.2607076266663</v>
      </c>
      <c r="I1304" s="47">
        <v>19522.607076266664</v>
      </c>
      <c r="J1304" s="50"/>
      <c r="K1304" s="50"/>
      <c r="L1304" s="49">
        <v>41170.495244327176</v>
      </c>
      <c r="M1304" s="48">
        <f t="shared" si="40"/>
        <v>181773.01577191072</v>
      </c>
    </row>
    <row r="1305" spans="1:13" s="21" customFormat="1" ht="12" customHeight="1" x14ac:dyDescent="0.2">
      <c r="A1305" s="45" t="s">
        <v>245</v>
      </c>
      <c r="B1305" s="54" t="s">
        <v>244</v>
      </c>
      <c r="C1305" s="46">
        <v>508</v>
      </c>
      <c r="D1305" s="47">
        <v>1</v>
      </c>
      <c r="E1305" s="47">
        <v>8808.2328422400005</v>
      </c>
      <c r="F1305" s="48">
        <f t="shared" si="41"/>
        <v>105698.79410688</v>
      </c>
      <c r="G1305" s="49">
        <v>11550.23739904819</v>
      </c>
      <c r="H1305" s="49">
        <v>1935.6858386204442</v>
      </c>
      <c r="I1305" s="47">
        <v>19356.858386204443</v>
      </c>
      <c r="J1305" s="50"/>
      <c r="K1305" s="50"/>
      <c r="L1305" s="49">
        <v>41057.137752709808</v>
      </c>
      <c r="M1305" s="48">
        <f t="shared" si="40"/>
        <v>179598.71348346287</v>
      </c>
    </row>
    <row r="1306" spans="1:13" s="21" customFormat="1" ht="12" customHeight="1" x14ac:dyDescent="0.2">
      <c r="A1306" s="45" t="s">
        <v>245</v>
      </c>
      <c r="B1306" s="54" t="s">
        <v>244</v>
      </c>
      <c r="C1306" s="46">
        <v>508</v>
      </c>
      <c r="D1306" s="47">
        <v>1</v>
      </c>
      <c r="E1306" s="47">
        <v>8808.5815500799999</v>
      </c>
      <c r="F1306" s="48">
        <f t="shared" si="41"/>
        <v>105702.97860095999</v>
      </c>
      <c r="G1306" s="49">
        <v>5775.3036541624315</v>
      </c>
      <c r="H1306" s="49">
        <v>1875.2557114026667</v>
      </c>
      <c r="I1306" s="47">
        <v>18752.557114026666</v>
      </c>
      <c r="J1306" s="50"/>
      <c r="K1306" s="50"/>
      <c r="L1306" s="49">
        <v>40546.827996750784</v>
      </c>
      <c r="M1306" s="48">
        <f t="shared" si="40"/>
        <v>172652.92307730252</v>
      </c>
    </row>
    <row r="1307" spans="1:13" s="21" customFormat="1" ht="12" customHeight="1" x14ac:dyDescent="0.2">
      <c r="A1307" s="45" t="s">
        <v>245</v>
      </c>
      <c r="B1307" s="54" t="s">
        <v>244</v>
      </c>
      <c r="C1307" s="46">
        <v>508</v>
      </c>
      <c r="D1307" s="47">
        <v>1</v>
      </c>
      <c r="E1307" s="47">
        <v>9008.0476262400007</v>
      </c>
      <c r="F1307" s="48">
        <f t="shared" si="41"/>
        <v>108096.57151488001</v>
      </c>
      <c r="G1307" s="49">
        <v>5881.1004609576958</v>
      </c>
      <c r="H1307" s="49">
        <v>1909.6082022968892</v>
      </c>
      <c r="I1307" s="47">
        <v>19096.082022968891</v>
      </c>
      <c r="J1307" s="50"/>
      <c r="K1307" s="50"/>
      <c r="L1307" s="49">
        <v>40920.488063176097</v>
      </c>
      <c r="M1307" s="48">
        <f t="shared" si="40"/>
        <v>175903.85026427958</v>
      </c>
    </row>
    <row r="1308" spans="1:13" s="21" customFormat="1" ht="12" customHeight="1" x14ac:dyDescent="0.2">
      <c r="A1308" s="45" t="s">
        <v>245</v>
      </c>
      <c r="B1308" s="54" t="s">
        <v>244</v>
      </c>
      <c r="C1308" s="46">
        <v>508</v>
      </c>
      <c r="D1308" s="47">
        <v>2</v>
      </c>
      <c r="E1308" s="47">
        <v>9020.2264422400003</v>
      </c>
      <c r="F1308" s="48">
        <f t="shared" si="41"/>
        <v>216485.43461376001</v>
      </c>
      <c r="G1308" s="49">
        <v>17662.680314892288</v>
      </c>
      <c r="H1308" s="49">
        <v>3885.0792547840006</v>
      </c>
      <c r="I1308" s="47">
        <v>38850.792547840007</v>
      </c>
      <c r="J1308" s="50"/>
      <c r="K1308" s="50"/>
      <c r="L1308" s="49">
        <v>82407.516737336045</v>
      </c>
      <c r="M1308" s="48">
        <f t="shared" si="40"/>
        <v>359291.50346861238</v>
      </c>
    </row>
    <row r="1309" spans="1:13" s="21" customFormat="1" ht="12" customHeight="1" x14ac:dyDescent="0.2">
      <c r="A1309" s="45" t="s">
        <v>245</v>
      </c>
      <c r="B1309" s="54" t="s">
        <v>244</v>
      </c>
      <c r="C1309" s="46">
        <v>508</v>
      </c>
      <c r="D1309" s="47">
        <v>1</v>
      </c>
      <c r="E1309" s="47">
        <v>9116.6091161599998</v>
      </c>
      <c r="F1309" s="48">
        <f t="shared" si="41"/>
        <v>109399.30939392</v>
      </c>
      <c r="G1309" s="49">
        <v>17816.044425633794</v>
      </c>
      <c r="H1309" s="49">
        <v>2052.7116712960001</v>
      </c>
      <c r="I1309" s="47">
        <v>20527.11671296</v>
      </c>
      <c r="J1309" s="50"/>
      <c r="K1309" s="50"/>
      <c r="L1309" s="49">
        <v>42174.72539219819</v>
      </c>
      <c r="M1309" s="48">
        <f t="shared" si="40"/>
        <v>191969.90759600798</v>
      </c>
    </row>
    <row r="1310" spans="1:13" s="21" customFormat="1" ht="12" customHeight="1" x14ac:dyDescent="0.2">
      <c r="A1310" s="45" t="s">
        <v>245</v>
      </c>
      <c r="B1310" s="54" t="s">
        <v>244</v>
      </c>
      <c r="C1310" s="46">
        <v>508</v>
      </c>
      <c r="D1310" s="47">
        <v>2</v>
      </c>
      <c r="E1310" s="47">
        <v>9121.8734796799999</v>
      </c>
      <c r="F1310" s="48">
        <f t="shared" si="41"/>
        <v>218924.96351232001</v>
      </c>
      <c r="G1310" s="49">
        <v>35648.842161733635</v>
      </c>
      <c r="H1310" s="49">
        <v>4107.3536092160002</v>
      </c>
      <c r="I1310" s="47">
        <v>41073.536092160008</v>
      </c>
      <c r="J1310" s="50"/>
      <c r="K1310" s="50"/>
      <c r="L1310" s="49">
        <v>84370.162447003764</v>
      </c>
      <c r="M1310" s="48">
        <f t="shared" si="40"/>
        <v>384124.85782243341</v>
      </c>
    </row>
    <row r="1311" spans="1:13" s="21" customFormat="1" ht="12" customHeight="1" x14ac:dyDescent="0.2">
      <c r="A1311" s="45" t="s">
        <v>245</v>
      </c>
      <c r="B1311" s="54" t="s">
        <v>244</v>
      </c>
      <c r="C1311" s="46">
        <v>508</v>
      </c>
      <c r="D1311" s="47">
        <v>4</v>
      </c>
      <c r="E1311" s="47">
        <v>9141.3422796800005</v>
      </c>
      <c r="F1311" s="48">
        <f t="shared" si="41"/>
        <v>438784.42942464002</v>
      </c>
      <c r="G1311" s="49">
        <v>59517.999451422722</v>
      </c>
      <c r="H1311" s="49">
        <v>8104.3027575466667</v>
      </c>
      <c r="I1311" s="47">
        <v>81043.027575466665</v>
      </c>
      <c r="J1311" s="50"/>
      <c r="K1311" s="50"/>
      <c r="L1311" s="49">
        <v>167840.32736377069</v>
      </c>
      <c r="M1311" s="48">
        <f t="shared" si="40"/>
        <v>755290.08657284675</v>
      </c>
    </row>
    <row r="1312" spans="1:13" s="21" customFormat="1" ht="12" customHeight="1" x14ac:dyDescent="0.2">
      <c r="A1312" s="45" t="s">
        <v>245</v>
      </c>
      <c r="B1312" s="54" t="s">
        <v>244</v>
      </c>
      <c r="C1312" s="46">
        <v>508</v>
      </c>
      <c r="D1312" s="47">
        <v>1</v>
      </c>
      <c r="E1312" s="47">
        <v>9189.1922636800009</v>
      </c>
      <c r="F1312" s="48">
        <f t="shared" si="41"/>
        <v>110270.30716416001</v>
      </c>
      <c r="G1312" s="49">
        <v>5977.1795766558726</v>
      </c>
      <c r="H1312" s="49">
        <v>1940.8053343004444</v>
      </c>
      <c r="I1312" s="47">
        <v>19408.053343004445</v>
      </c>
      <c r="J1312" s="50"/>
      <c r="K1312" s="50"/>
      <c r="L1312" s="49">
        <v>41259.826554018618</v>
      </c>
      <c r="M1312" s="48">
        <f t="shared" si="40"/>
        <v>178856.17197213942</v>
      </c>
    </row>
    <row r="1313" spans="1:13" s="21" customFormat="1" ht="12" customHeight="1" x14ac:dyDescent="0.2">
      <c r="A1313" s="45" t="s">
        <v>245</v>
      </c>
      <c r="B1313" s="54" t="s">
        <v>244</v>
      </c>
      <c r="C1313" s="46">
        <v>508</v>
      </c>
      <c r="D1313" s="47">
        <v>2</v>
      </c>
      <c r="E1313" s="47">
        <v>9262.4814796800001</v>
      </c>
      <c r="F1313" s="48">
        <f t="shared" si="41"/>
        <v>222299.55551232002</v>
      </c>
      <c r="G1313" s="49">
        <v>36096.313060933629</v>
      </c>
      <c r="H1313" s="49">
        <v>4158.9098758826667</v>
      </c>
      <c r="I1313" s="47">
        <v>41589.098758826665</v>
      </c>
      <c r="J1313" s="50"/>
      <c r="K1313" s="50"/>
      <c r="L1313" s="49">
        <v>84923.358563654445</v>
      </c>
      <c r="M1313" s="48">
        <f t="shared" si="40"/>
        <v>389067.23577161739</v>
      </c>
    </row>
    <row r="1314" spans="1:13" s="21" customFormat="1" ht="12" customHeight="1" x14ac:dyDescent="0.2">
      <c r="A1314" s="45" t="s">
        <v>245</v>
      </c>
      <c r="B1314" s="54" t="s">
        <v>244</v>
      </c>
      <c r="C1314" s="46">
        <v>508</v>
      </c>
      <c r="D1314" s="47">
        <v>1</v>
      </c>
      <c r="E1314" s="47">
        <v>9290.6030796800005</v>
      </c>
      <c r="F1314" s="48">
        <f t="shared" si="41"/>
        <v>111487.23695616001</v>
      </c>
      <c r="G1314" s="49">
        <v>18092.903620386816</v>
      </c>
      <c r="H1314" s="49">
        <v>2084.6105646080005</v>
      </c>
      <c r="I1314" s="47">
        <v>20846.105646080003</v>
      </c>
      <c r="J1314" s="50"/>
      <c r="K1314" s="50"/>
      <c r="L1314" s="49">
        <v>42516.99889349228</v>
      </c>
      <c r="M1314" s="48">
        <f t="shared" si="40"/>
        <v>195027.85568072711</v>
      </c>
    </row>
    <row r="1315" spans="1:13" s="21" customFormat="1" ht="12" customHeight="1" x14ac:dyDescent="0.2">
      <c r="A1315" s="45" t="s">
        <v>245</v>
      </c>
      <c r="B1315" s="54" t="s">
        <v>244</v>
      </c>
      <c r="C1315" s="46">
        <v>508</v>
      </c>
      <c r="D1315" s="47">
        <v>1</v>
      </c>
      <c r="E1315" s="47">
        <v>9379.2942796799998</v>
      </c>
      <c r="F1315" s="48">
        <f t="shared" si="41"/>
        <v>112551.53135616001</v>
      </c>
      <c r="G1315" s="49">
        <v>21273.033900797956</v>
      </c>
      <c r="H1315" s="49">
        <v>2132.7019909404448</v>
      </c>
      <c r="I1315" s="47">
        <v>21327.019909404447</v>
      </c>
      <c r="J1315" s="50"/>
      <c r="K1315" s="50"/>
      <c r="L1315" s="49">
        <v>42960.349318952838</v>
      </c>
      <c r="M1315" s="48">
        <f t="shared" si="40"/>
        <v>200244.63647625566</v>
      </c>
    </row>
    <row r="1316" spans="1:13" s="21" customFormat="1" ht="12" customHeight="1" x14ac:dyDescent="0.2">
      <c r="A1316" s="45" t="s">
        <v>245</v>
      </c>
      <c r="B1316" s="54" t="s">
        <v>244</v>
      </c>
      <c r="C1316" s="46">
        <v>508</v>
      </c>
      <c r="D1316" s="47">
        <v>1</v>
      </c>
      <c r="E1316" s="47">
        <v>9556.9163622399992</v>
      </c>
      <c r="F1316" s="48">
        <f t="shared" si="41"/>
        <v>114682.99634687998</v>
      </c>
      <c r="G1316" s="49">
        <v>15430.551096330239</v>
      </c>
      <c r="H1316" s="49">
        <v>2101.1098987377777</v>
      </c>
      <c r="I1316" s="47">
        <v>21011.098987377776</v>
      </c>
      <c r="J1316" s="50"/>
      <c r="K1316" s="50"/>
      <c r="L1316" s="49">
        <v>42767.830414720665</v>
      </c>
      <c r="M1316" s="48">
        <f t="shared" si="40"/>
        <v>195993.58674404645</v>
      </c>
    </row>
    <row r="1317" spans="1:13" s="21" customFormat="1" ht="12" customHeight="1" x14ac:dyDescent="0.2">
      <c r="A1317" s="45" t="s">
        <v>245</v>
      </c>
      <c r="B1317" s="54" t="s">
        <v>244</v>
      </c>
      <c r="C1317" s="46">
        <v>508</v>
      </c>
      <c r="D1317" s="47">
        <v>1</v>
      </c>
      <c r="E1317" s="47">
        <v>9748.6926950399993</v>
      </c>
      <c r="F1317" s="48">
        <f t="shared" si="41"/>
        <v>116984.31234047998</v>
      </c>
      <c r="G1317" s="49">
        <v>9410.9079081738255</v>
      </c>
      <c r="H1317" s="49">
        <v>2070.0212216320001</v>
      </c>
      <c r="I1317" s="47">
        <v>20700.212216320004</v>
      </c>
      <c r="J1317" s="50"/>
      <c r="K1317" s="50"/>
      <c r="L1317" s="49">
        <v>42625.706977062662</v>
      </c>
      <c r="M1317" s="48">
        <f t="shared" si="40"/>
        <v>191791.16066366847</v>
      </c>
    </row>
    <row r="1318" spans="1:13" s="21" customFormat="1" ht="12" customHeight="1" x14ac:dyDescent="0.2">
      <c r="A1318" s="45" t="s">
        <v>245</v>
      </c>
      <c r="B1318" s="54" t="s">
        <v>244</v>
      </c>
      <c r="C1318" s="46">
        <v>508</v>
      </c>
      <c r="D1318" s="47">
        <v>1</v>
      </c>
      <c r="E1318" s="47">
        <v>10034.23509504</v>
      </c>
      <c r="F1318" s="48">
        <f t="shared" si="41"/>
        <v>120410.82114047999</v>
      </c>
      <c r="G1318" s="49">
        <v>12850.780588818434</v>
      </c>
      <c r="H1318" s="49">
        <v>2153.6417946737779</v>
      </c>
      <c r="I1318" s="47">
        <v>21536.41794673778</v>
      </c>
      <c r="J1318" s="50"/>
      <c r="K1318" s="50"/>
      <c r="L1318" s="49">
        <v>43688.790477476228</v>
      </c>
      <c r="M1318" s="48">
        <f t="shared" si="40"/>
        <v>200640.45194818621</v>
      </c>
    </row>
    <row r="1319" spans="1:13" s="21" customFormat="1" ht="12" customHeight="1" x14ac:dyDescent="0.2">
      <c r="A1319" s="45" t="s">
        <v>245</v>
      </c>
      <c r="B1319" s="54" t="s">
        <v>244</v>
      </c>
      <c r="C1319" s="46">
        <v>508</v>
      </c>
      <c r="D1319" s="47">
        <v>1</v>
      </c>
      <c r="E1319" s="47">
        <v>10930.52326912</v>
      </c>
      <c r="F1319" s="48">
        <f t="shared" si="41"/>
        <v>131166.27922944</v>
      </c>
      <c r="G1319" s="49">
        <v>13801.563083882495</v>
      </c>
      <c r="H1319" s="49">
        <v>2312.9819145102224</v>
      </c>
      <c r="I1319" s="47">
        <v>23129.819145102225</v>
      </c>
      <c r="J1319" s="50"/>
      <c r="K1319" s="50"/>
      <c r="L1319" s="49">
        <v>45265.553653871175</v>
      </c>
      <c r="M1319" s="48">
        <f t="shared" si="40"/>
        <v>215676.19702680613</v>
      </c>
    </row>
    <row r="1320" spans="1:13" s="21" customFormat="1" ht="12" customHeight="1" x14ac:dyDescent="0.2">
      <c r="A1320" s="45" t="s">
        <v>245</v>
      </c>
      <c r="B1320" s="54" t="s">
        <v>244</v>
      </c>
      <c r="C1320" s="46">
        <v>508</v>
      </c>
      <c r="D1320" s="47">
        <v>1</v>
      </c>
      <c r="E1320" s="47">
        <v>11122.06857216</v>
      </c>
      <c r="F1320" s="48">
        <f t="shared" si="41"/>
        <v>133464.82286592</v>
      </c>
      <c r="G1320" s="49">
        <v>0</v>
      </c>
      <c r="H1320" s="49">
        <v>2200.3447620266666</v>
      </c>
      <c r="I1320" s="47">
        <v>22003.447620266663</v>
      </c>
      <c r="J1320" s="50"/>
      <c r="K1320" s="50"/>
      <c r="L1320" s="49">
        <v>44290.079869474772</v>
      </c>
      <c r="M1320" s="48">
        <f t="shared" si="40"/>
        <v>201958.6951176881</v>
      </c>
    </row>
    <row r="1321" spans="1:13" s="21" customFormat="1" ht="12" customHeight="1" x14ac:dyDescent="0.2">
      <c r="A1321" s="45" t="s">
        <v>73</v>
      </c>
      <c r="B1321" s="54" t="s">
        <v>244</v>
      </c>
      <c r="C1321" s="46">
        <v>508</v>
      </c>
      <c r="D1321" s="47">
        <v>1</v>
      </c>
      <c r="E1321" s="47">
        <v>21242.72091136</v>
      </c>
      <c r="F1321" s="48">
        <f t="shared" si="41"/>
        <v>254912.65093632002</v>
      </c>
      <c r="G1321" s="49">
        <v>0</v>
      </c>
      <c r="H1321" s="49">
        <v>3581.3601518933328</v>
      </c>
      <c r="I1321" s="47">
        <v>35813.601518933334</v>
      </c>
      <c r="J1321" s="50"/>
      <c r="K1321" s="50"/>
      <c r="L1321" s="49">
        <v>24683.077003834369</v>
      </c>
      <c r="M1321" s="48">
        <f t="shared" si="40"/>
        <v>318990.68961098103</v>
      </c>
    </row>
    <row r="1322" spans="1:13" s="21" customFormat="1" ht="12" customHeight="1" x14ac:dyDescent="0.2">
      <c r="A1322" s="45" t="s">
        <v>32</v>
      </c>
      <c r="B1322" s="54" t="s">
        <v>244</v>
      </c>
      <c r="C1322" s="46">
        <v>508</v>
      </c>
      <c r="D1322" s="47">
        <v>1</v>
      </c>
      <c r="E1322" s="47">
        <v>8962.4023756799997</v>
      </c>
      <c r="F1322" s="48">
        <f t="shared" si="41"/>
        <v>107548.82850815999</v>
      </c>
      <c r="G1322" s="49">
        <v>11713.780440121343</v>
      </c>
      <c r="H1322" s="49">
        <v>1963.0937556764445</v>
      </c>
      <c r="I1322" s="47">
        <v>19630.937556764446</v>
      </c>
      <c r="J1322" s="50"/>
      <c r="K1322" s="50"/>
      <c r="L1322" s="49">
        <v>41353.178613127595</v>
      </c>
      <c r="M1322" s="48">
        <f t="shared" si="40"/>
        <v>182209.81887384978</v>
      </c>
    </row>
    <row r="1323" spans="1:13" s="21" customFormat="1" ht="12" customHeight="1" x14ac:dyDescent="0.2">
      <c r="A1323" s="45" t="s">
        <v>33</v>
      </c>
      <c r="B1323" s="54" t="s">
        <v>244</v>
      </c>
      <c r="C1323" s="46">
        <v>508</v>
      </c>
      <c r="D1323" s="47">
        <v>1</v>
      </c>
      <c r="E1323" s="47">
        <v>16897.200819199999</v>
      </c>
      <c r="F1323" s="48">
        <f t="shared" si="41"/>
        <v>202766.40983039999</v>
      </c>
      <c r="G1323" s="49">
        <v>15098.260971755521</v>
      </c>
      <c r="H1323" s="49">
        <v>3321.0101433599998</v>
      </c>
      <c r="I1323" s="47">
        <v>33210.101433600001</v>
      </c>
      <c r="J1323" s="50"/>
      <c r="K1323" s="50"/>
      <c r="L1323" s="49">
        <v>53995.400684743487</v>
      </c>
      <c r="M1323" s="48">
        <f t="shared" si="40"/>
        <v>308391.183063859</v>
      </c>
    </row>
    <row r="1324" spans="1:13" s="21" customFormat="1" ht="12" customHeight="1" x14ac:dyDescent="0.2">
      <c r="A1324" s="45" t="s">
        <v>246</v>
      </c>
      <c r="B1324" s="54" t="s">
        <v>244</v>
      </c>
      <c r="C1324" s="46">
        <v>508</v>
      </c>
      <c r="D1324" s="47">
        <v>1</v>
      </c>
      <c r="E1324" s="47">
        <v>6088.0564326399999</v>
      </c>
      <c r="F1324" s="48">
        <f t="shared" si="41"/>
        <v>73056.677191680006</v>
      </c>
      <c r="G1324" s="49">
        <v>6498.5056978083849</v>
      </c>
      <c r="H1324" s="49">
        <v>1429.409875712</v>
      </c>
      <c r="I1324" s="47">
        <v>14294.09875712</v>
      </c>
      <c r="J1324" s="50"/>
      <c r="K1324" s="50"/>
      <c r="L1324" s="49">
        <v>35542.752984237333</v>
      </c>
      <c r="M1324" s="48">
        <f t="shared" si="40"/>
        <v>130821.44450655772</v>
      </c>
    </row>
    <row r="1325" spans="1:13" s="21" customFormat="1" ht="12" customHeight="1" x14ac:dyDescent="0.2">
      <c r="A1325" s="45" t="s">
        <v>246</v>
      </c>
      <c r="B1325" s="54" t="s">
        <v>244</v>
      </c>
      <c r="C1325" s="46">
        <v>508</v>
      </c>
      <c r="D1325" s="47">
        <v>2</v>
      </c>
      <c r="E1325" s="47">
        <v>6648.1937100799996</v>
      </c>
      <c r="F1325" s="48">
        <f t="shared" si="41"/>
        <v>159556.64904192</v>
      </c>
      <c r="G1325" s="49">
        <v>13888.301831479297</v>
      </c>
      <c r="H1325" s="49">
        <v>3054.8677985280005</v>
      </c>
      <c r="I1325" s="47">
        <v>30548.677985280006</v>
      </c>
      <c r="J1325" s="50"/>
      <c r="K1325" s="50"/>
      <c r="L1325" s="49">
        <v>72968.184929097115</v>
      </c>
      <c r="M1325" s="48">
        <f t="shared" si="40"/>
        <v>280016.68158630439</v>
      </c>
    </row>
    <row r="1326" spans="1:13" s="21" customFormat="1" ht="12" customHeight="1" x14ac:dyDescent="0.2">
      <c r="A1326" s="45" t="s">
        <v>246</v>
      </c>
      <c r="B1326" s="54" t="s">
        <v>244</v>
      </c>
      <c r="C1326" s="46">
        <v>508</v>
      </c>
      <c r="D1326" s="47">
        <v>1</v>
      </c>
      <c r="E1326" s="47">
        <v>7084.4272179199997</v>
      </c>
      <c r="F1326" s="48">
        <f t="shared" si="41"/>
        <v>85013.126615040004</v>
      </c>
      <c r="G1326" s="49">
        <v>7291.218294577151</v>
      </c>
      <c r="H1326" s="49">
        <v>1603.7747631359998</v>
      </c>
      <c r="I1326" s="47">
        <v>16037.747631359996</v>
      </c>
      <c r="J1326" s="50"/>
      <c r="K1326" s="50"/>
      <c r="L1326" s="49">
        <v>37482.424641332043</v>
      </c>
      <c r="M1326" s="48">
        <f t="shared" si="40"/>
        <v>147428.29194544518</v>
      </c>
    </row>
    <row r="1327" spans="1:13" s="21" customFormat="1" ht="12" customHeight="1" x14ac:dyDescent="0.2">
      <c r="A1327" s="45" t="s">
        <v>246</v>
      </c>
      <c r="B1327" s="54" t="s">
        <v>244</v>
      </c>
      <c r="C1327" s="46">
        <v>508</v>
      </c>
      <c r="D1327" s="47">
        <v>1</v>
      </c>
      <c r="E1327" s="47">
        <v>7185.3716480000003</v>
      </c>
      <c r="F1327" s="48">
        <f t="shared" si="41"/>
        <v>86224.459776000003</v>
      </c>
      <c r="G1327" s="49">
        <v>0</v>
      </c>
      <c r="H1327" s="49">
        <v>1238.4686080000001</v>
      </c>
      <c r="I1327" s="47">
        <v>12384.686080000001</v>
      </c>
      <c r="J1327" s="50"/>
      <c r="K1327" s="50"/>
      <c r="L1327" s="49">
        <v>12828.587706588803</v>
      </c>
      <c r="M1327" s="48">
        <f t="shared" si="40"/>
        <v>112676.2021705888</v>
      </c>
    </row>
    <row r="1328" spans="1:13" s="21" customFormat="1" ht="12" customHeight="1" x14ac:dyDescent="0.2">
      <c r="A1328" s="45" t="s">
        <v>246</v>
      </c>
      <c r="B1328" s="54" t="s">
        <v>244</v>
      </c>
      <c r="C1328" s="46">
        <v>508</v>
      </c>
      <c r="D1328" s="47">
        <v>1</v>
      </c>
      <c r="E1328" s="47">
        <v>7297.2618700800003</v>
      </c>
      <c r="F1328" s="48">
        <f t="shared" si="41"/>
        <v>87567.14244096</v>
      </c>
      <c r="G1328" s="49">
        <v>4973.6996958904328</v>
      </c>
      <c r="H1328" s="49">
        <v>1614.9728776248892</v>
      </c>
      <c r="I1328" s="47">
        <v>16149.728776248892</v>
      </c>
      <c r="J1328" s="50"/>
      <c r="K1328" s="50"/>
      <c r="L1328" s="49">
        <v>37988.636706193814</v>
      </c>
      <c r="M1328" s="48">
        <f t="shared" si="40"/>
        <v>148294.18049691804</v>
      </c>
    </row>
    <row r="1329" spans="1:13" s="21" customFormat="1" ht="12" customHeight="1" x14ac:dyDescent="0.2">
      <c r="A1329" s="45" t="s">
        <v>246</v>
      </c>
      <c r="B1329" s="54" t="s">
        <v>244</v>
      </c>
      <c r="C1329" s="46">
        <v>508</v>
      </c>
      <c r="D1329" s="47">
        <v>1</v>
      </c>
      <c r="E1329" s="47">
        <v>7438.9272422399999</v>
      </c>
      <c r="F1329" s="48">
        <f t="shared" si="41"/>
        <v>89267.126906880003</v>
      </c>
      <c r="G1329" s="49">
        <v>12622.097523210239</v>
      </c>
      <c r="H1329" s="49">
        <v>1718.6951965155554</v>
      </c>
      <c r="I1329" s="47">
        <v>17186.951965155557</v>
      </c>
      <c r="J1329" s="50"/>
      <c r="K1329" s="50"/>
      <c r="L1329" s="49">
        <v>38849.877583820096</v>
      </c>
      <c r="M1329" s="48">
        <f t="shared" si="40"/>
        <v>159644.74917558144</v>
      </c>
    </row>
    <row r="1330" spans="1:13" s="21" customFormat="1" ht="12" customHeight="1" x14ac:dyDescent="0.2">
      <c r="A1330" s="45" t="s">
        <v>246</v>
      </c>
      <c r="B1330" s="54" t="s">
        <v>244</v>
      </c>
      <c r="C1330" s="46">
        <v>508</v>
      </c>
      <c r="D1330" s="47">
        <v>1</v>
      </c>
      <c r="E1330" s="47">
        <v>7626.1340313600003</v>
      </c>
      <c r="F1330" s="48">
        <f t="shared" si="41"/>
        <v>91513.60837632</v>
      </c>
      <c r="G1330" s="49">
        <v>10296.266980466688</v>
      </c>
      <c r="H1330" s="49">
        <v>1725.5349389084447</v>
      </c>
      <c r="I1330" s="47">
        <v>17255.349389084447</v>
      </c>
      <c r="J1330" s="50"/>
      <c r="K1330" s="50"/>
      <c r="L1330" s="49">
        <v>38948.21759302335</v>
      </c>
      <c r="M1330" s="48">
        <f t="shared" si="40"/>
        <v>159738.97727780291</v>
      </c>
    </row>
    <row r="1331" spans="1:13" s="21" customFormat="1" ht="12" customHeight="1" x14ac:dyDescent="0.2">
      <c r="A1331" s="45" t="s">
        <v>246</v>
      </c>
      <c r="B1331" s="54" t="s">
        <v>244</v>
      </c>
      <c r="C1331" s="46">
        <v>508</v>
      </c>
      <c r="D1331" s="47">
        <v>1</v>
      </c>
      <c r="E1331" s="47">
        <v>7735.28564224</v>
      </c>
      <c r="F1331" s="48">
        <f t="shared" si="41"/>
        <v>92823.42770688</v>
      </c>
      <c r="G1331" s="49">
        <v>7809.0412569661439</v>
      </c>
      <c r="H1331" s="49">
        <v>1717.6749873920003</v>
      </c>
      <c r="I1331" s="47">
        <v>17176.749873920002</v>
      </c>
      <c r="J1331" s="50"/>
      <c r="K1331" s="50"/>
      <c r="L1331" s="49">
        <v>38910.961556417627</v>
      </c>
      <c r="M1331" s="48">
        <f t="shared" si="40"/>
        <v>158437.85538157579</v>
      </c>
    </row>
    <row r="1332" spans="1:13" s="21" customFormat="1" ht="12" customHeight="1" x14ac:dyDescent="0.2">
      <c r="A1332" s="45" t="s">
        <v>246</v>
      </c>
      <c r="B1332" s="54" t="s">
        <v>244</v>
      </c>
      <c r="C1332" s="46">
        <v>508</v>
      </c>
      <c r="D1332" s="47">
        <v>1</v>
      </c>
      <c r="E1332" s="47">
        <v>7966.75236864</v>
      </c>
      <c r="F1332" s="48">
        <f t="shared" si="41"/>
        <v>95601.028423679993</v>
      </c>
      <c r="G1332" s="49">
        <v>10657.594912653312</v>
      </c>
      <c r="H1332" s="49">
        <v>1786.0893099804446</v>
      </c>
      <c r="I1332" s="47">
        <v>17860.893099804445</v>
      </c>
      <c r="J1332" s="50"/>
      <c r="K1332" s="50"/>
      <c r="L1332" s="49">
        <v>39511.252135250797</v>
      </c>
      <c r="M1332" s="48">
        <f t="shared" si="40"/>
        <v>165416.85788136898</v>
      </c>
    </row>
    <row r="1333" spans="1:13" s="21" customFormat="1" ht="12" customHeight="1" x14ac:dyDescent="0.2">
      <c r="A1333" s="45" t="s">
        <v>246</v>
      </c>
      <c r="B1333" s="54" t="s">
        <v>244</v>
      </c>
      <c r="C1333" s="46">
        <v>508</v>
      </c>
      <c r="D1333" s="47">
        <v>1</v>
      </c>
      <c r="E1333" s="47">
        <v>8034.9788313600002</v>
      </c>
      <c r="F1333" s="48">
        <f t="shared" si="41"/>
        <v>96419.745976320002</v>
      </c>
      <c r="G1333" s="49">
        <v>5364.9847721533442</v>
      </c>
      <c r="H1333" s="49">
        <v>1742.0241320675555</v>
      </c>
      <c r="I1333" s="47">
        <v>17420.241320675555</v>
      </c>
      <c r="J1333" s="50"/>
      <c r="K1333" s="50"/>
      <c r="L1333" s="49">
        <v>39175.373456485686</v>
      </c>
      <c r="M1333" s="48">
        <f t="shared" si="40"/>
        <v>160122.36965770216</v>
      </c>
    </row>
    <row r="1334" spans="1:13" s="21" customFormat="1" ht="12" customHeight="1" x14ac:dyDescent="0.2">
      <c r="A1334" s="45" t="s">
        <v>246</v>
      </c>
      <c r="B1334" s="54" t="s">
        <v>244</v>
      </c>
      <c r="C1334" s="46">
        <v>508</v>
      </c>
      <c r="D1334" s="47">
        <v>1</v>
      </c>
      <c r="E1334" s="47">
        <v>8112</v>
      </c>
      <c r="F1334" s="48">
        <f t="shared" si="41"/>
        <v>97344</v>
      </c>
      <c r="G1334" s="49">
        <v>5405.8368</v>
      </c>
      <c r="H1334" s="49">
        <v>1755.288888888889</v>
      </c>
      <c r="I1334" s="47">
        <v>17552.888888888891</v>
      </c>
      <c r="J1334" s="50"/>
      <c r="K1334" s="50"/>
      <c r="L1334" s="49">
        <v>39312.431230994152</v>
      </c>
      <c r="M1334" s="48">
        <f t="shared" si="40"/>
        <v>161370.44580877194</v>
      </c>
    </row>
    <row r="1335" spans="1:13" s="21" customFormat="1" ht="12" customHeight="1" x14ac:dyDescent="0.2">
      <c r="A1335" s="45" t="s">
        <v>246</v>
      </c>
      <c r="B1335" s="54" t="s">
        <v>244</v>
      </c>
      <c r="C1335" s="46">
        <v>508</v>
      </c>
      <c r="D1335" s="47">
        <v>1</v>
      </c>
      <c r="E1335" s="47">
        <v>8141.1789721599998</v>
      </c>
      <c r="F1335" s="48">
        <f t="shared" si="41"/>
        <v>97694.147665919998</v>
      </c>
      <c r="G1335" s="49">
        <v>13553.283317084159</v>
      </c>
      <c r="H1335" s="49">
        <v>1845.4906477511111</v>
      </c>
      <c r="I1335" s="47">
        <v>18454.906477511111</v>
      </c>
      <c r="J1335" s="50"/>
      <c r="K1335" s="50"/>
      <c r="L1335" s="49">
        <v>40051.430110853747</v>
      </c>
      <c r="M1335" s="48">
        <f t="shared" si="40"/>
        <v>171599.25821912012</v>
      </c>
    </row>
    <row r="1336" spans="1:13" s="21" customFormat="1" ht="12" customHeight="1" x14ac:dyDescent="0.2">
      <c r="A1336" s="45" t="s">
        <v>246</v>
      </c>
      <c r="B1336" s="54" t="s">
        <v>244</v>
      </c>
      <c r="C1336" s="46">
        <v>508</v>
      </c>
      <c r="D1336" s="47">
        <v>1</v>
      </c>
      <c r="E1336" s="47">
        <v>8458.0306636799996</v>
      </c>
      <c r="F1336" s="48">
        <f t="shared" si="41"/>
        <v>101496.36796415999</v>
      </c>
      <c r="G1336" s="49">
        <v>5589.3714640158714</v>
      </c>
      <c r="H1336" s="49">
        <v>1814.883058744889</v>
      </c>
      <c r="I1336" s="47">
        <v>18148.830587448891</v>
      </c>
      <c r="J1336" s="50"/>
      <c r="K1336" s="50"/>
      <c r="L1336" s="49">
        <v>40028.870396685292</v>
      </c>
      <c r="M1336" s="48">
        <f t="shared" si="40"/>
        <v>167078.32347105493</v>
      </c>
    </row>
    <row r="1337" spans="1:13" s="21" customFormat="1" ht="12" customHeight="1" x14ac:dyDescent="0.2">
      <c r="A1337" s="45" t="s">
        <v>246</v>
      </c>
      <c r="B1337" s="54" t="s">
        <v>244</v>
      </c>
      <c r="C1337" s="46">
        <v>508</v>
      </c>
      <c r="D1337" s="47">
        <v>1</v>
      </c>
      <c r="E1337" s="47">
        <v>8651.4250700800003</v>
      </c>
      <c r="F1337" s="48">
        <f t="shared" si="41"/>
        <v>103817.10084096</v>
      </c>
      <c r="G1337" s="49">
        <v>5691.9478571704312</v>
      </c>
      <c r="H1337" s="49">
        <v>1848.1898731804447</v>
      </c>
      <c r="I1337" s="47">
        <v>18481.898731804446</v>
      </c>
      <c r="J1337" s="50"/>
      <c r="K1337" s="50"/>
      <c r="L1337" s="49">
        <v>40327.205109976065</v>
      </c>
      <c r="M1337" s="48">
        <f t="shared" si="40"/>
        <v>170166.34241309139</v>
      </c>
    </row>
    <row r="1338" spans="1:13" s="21" customFormat="1" ht="12" customHeight="1" x14ac:dyDescent="0.2">
      <c r="A1338" s="45" t="s">
        <v>246</v>
      </c>
      <c r="B1338" s="54" t="s">
        <v>244</v>
      </c>
      <c r="C1338" s="46">
        <v>508</v>
      </c>
      <c r="D1338" s="47">
        <v>1</v>
      </c>
      <c r="E1338" s="47">
        <v>8652.4824422399997</v>
      </c>
      <c r="F1338" s="48">
        <f t="shared" si="41"/>
        <v>103829.78930688</v>
      </c>
      <c r="G1338" s="49">
        <v>11385.017374728191</v>
      </c>
      <c r="H1338" s="49">
        <v>1907.9968786204445</v>
      </c>
      <c r="I1338" s="47">
        <v>19079.968786204445</v>
      </c>
      <c r="J1338" s="50"/>
      <c r="K1338" s="50"/>
      <c r="L1338" s="49">
        <v>40811.823667336612</v>
      </c>
      <c r="M1338" s="48">
        <f t="shared" si="40"/>
        <v>177014.59601376968</v>
      </c>
    </row>
    <row r="1339" spans="1:13" s="21" customFormat="1" ht="12" customHeight="1" x14ac:dyDescent="0.2">
      <c r="A1339" s="45" t="s">
        <v>246</v>
      </c>
      <c r="B1339" s="54" t="s">
        <v>244</v>
      </c>
      <c r="C1339" s="46">
        <v>508</v>
      </c>
      <c r="D1339" s="47">
        <v>1</v>
      </c>
      <c r="E1339" s="47">
        <v>8811.3937100799994</v>
      </c>
      <c r="F1339" s="48">
        <f t="shared" si="41"/>
        <v>105736.72452095999</v>
      </c>
      <c r="G1339" s="49">
        <v>11553.590447652865</v>
      </c>
      <c r="H1339" s="49">
        <v>1936.2477706808888</v>
      </c>
      <c r="I1339" s="47">
        <v>19362.477706808888</v>
      </c>
      <c r="J1339" s="50"/>
      <c r="K1339" s="50"/>
      <c r="L1339" s="49">
        <v>41063.207343854971</v>
      </c>
      <c r="M1339" s="48">
        <f t="shared" si="40"/>
        <v>179652.24778995759</v>
      </c>
    </row>
    <row r="1340" spans="1:13" s="21" customFormat="1" ht="12" customHeight="1" x14ac:dyDescent="0.2">
      <c r="A1340" s="45" t="s">
        <v>246</v>
      </c>
      <c r="B1340" s="54" t="s">
        <v>244</v>
      </c>
      <c r="C1340" s="46">
        <v>508</v>
      </c>
      <c r="D1340" s="47">
        <v>1</v>
      </c>
      <c r="E1340" s="47">
        <v>8830.86251008</v>
      </c>
      <c r="F1340" s="48">
        <f t="shared" si="41"/>
        <v>105970.35012096001</v>
      </c>
      <c r="G1340" s="49">
        <v>11574.242950692864</v>
      </c>
      <c r="H1340" s="49">
        <v>1939.7088906808892</v>
      </c>
      <c r="I1340" s="47">
        <v>19397.088906808891</v>
      </c>
      <c r="J1340" s="50"/>
      <c r="K1340" s="50"/>
      <c r="L1340" s="49">
        <v>41100.591904699766</v>
      </c>
      <c r="M1340" s="48">
        <f t="shared" si="40"/>
        <v>179981.98277384244</v>
      </c>
    </row>
    <row r="1341" spans="1:13" s="21" customFormat="1" ht="12" customHeight="1" x14ac:dyDescent="0.2">
      <c r="A1341" s="45" t="s">
        <v>246</v>
      </c>
      <c r="B1341" s="54" t="s">
        <v>244</v>
      </c>
      <c r="C1341" s="46">
        <v>508</v>
      </c>
      <c r="D1341" s="47">
        <v>1</v>
      </c>
      <c r="E1341" s="47">
        <v>8970.5983078400004</v>
      </c>
      <c r="F1341" s="48">
        <f t="shared" si="41"/>
        <v>107647.17969408</v>
      </c>
      <c r="G1341" s="49">
        <v>5861.2373424783364</v>
      </c>
      <c r="H1341" s="49">
        <v>1903.1585974613336</v>
      </c>
      <c r="I1341" s="47">
        <v>19031.585974613336</v>
      </c>
      <c r="J1341" s="50"/>
      <c r="K1341" s="50"/>
      <c r="L1341" s="49">
        <v>40850.334205084939</v>
      </c>
      <c r="M1341" s="48">
        <f t="shared" si="40"/>
        <v>175293.49581371795</v>
      </c>
    </row>
    <row r="1342" spans="1:13" s="21" customFormat="1" ht="12" customHeight="1" x14ac:dyDescent="0.2">
      <c r="A1342" s="45" t="s">
        <v>246</v>
      </c>
      <c r="B1342" s="54" t="s">
        <v>244</v>
      </c>
      <c r="C1342" s="46">
        <v>508</v>
      </c>
      <c r="D1342" s="47">
        <v>1</v>
      </c>
      <c r="E1342" s="47">
        <v>8972.6360422399994</v>
      </c>
      <c r="F1342" s="48">
        <f t="shared" si="41"/>
        <v>107671.63250687999</v>
      </c>
      <c r="G1342" s="49">
        <v>8793.4772352061445</v>
      </c>
      <c r="H1342" s="49">
        <v>1934.211307392</v>
      </c>
      <c r="I1342" s="47">
        <v>19342.113073920002</v>
      </c>
      <c r="J1342" s="50"/>
      <c r="K1342" s="50"/>
      <c r="L1342" s="49">
        <v>41113.490547748559</v>
      </c>
      <c r="M1342" s="48">
        <f t="shared" si="40"/>
        <v>178854.92467114673</v>
      </c>
    </row>
    <row r="1343" spans="1:13" s="21" customFormat="1" ht="12" customHeight="1" x14ac:dyDescent="0.2">
      <c r="A1343" s="45" t="s">
        <v>246</v>
      </c>
      <c r="B1343" s="54" t="s">
        <v>244</v>
      </c>
      <c r="C1343" s="46">
        <v>508</v>
      </c>
      <c r="D1343" s="47">
        <v>1</v>
      </c>
      <c r="E1343" s="47">
        <v>9022.3939686400008</v>
      </c>
      <c r="F1343" s="48">
        <f t="shared" si="41"/>
        <v>108268.72762368001</v>
      </c>
      <c r="G1343" s="49">
        <v>14721.77440241664</v>
      </c>
      <c r="H1343" s="49">
        <v>2004.5989110044447</v>
      </c>
      <c r="I1343" s="47">
        <v>20045.989110044447</v>
      </c>
      <c r="J1343" s="50"/>
      <c r="K1343" s="50"/>
      <c r="L1343" s="49">
        <v>41728.882801762978</v>
      </c>
      <c r="M1343" s="48">
        <f t="shared" si="40"/>
        <v>186769.97284890854</v>
      </c>
    </row>
    <row r="1344" spans="1:13" s="21" customFormat="1" ht="12" customHeight="1" x14ac:dyDescent="0.2">
      <c r="A1344" s="45" t="s">
        <v>246</v>
      </c>
      <c r="B1344" s="54" t="s">
        <v>244</v>
      </c>
      <c r="C1344" s="46">
        <v>508</v>
      </c>
      <c r="D1344" s="47">
        <v>1</v>
      </c>
      <c r="E1344" s="47">
        <v>9067.0285721599994</v>
      </c>
      <c r="F1344" s="48">
        <f t="shared" si="41"/>
        <v>108804.34286591999</v>
      </c>
      <c r="G1344" s="49">
        <v>14780.959886684155</v>
      </c>
      <c r="H1344" s="49">
        <v>2012.6579366399994</v>
      </c>
      <c r="I1344" s="47">
        <v>20126.579366399994</v>
      </c>
      <c r="J1344" s="50"/>
      <c r="K1344" s="50"/>
      <c r="L1344" s="49">
        <v>41815.638783060771</v>
      </c>
      <c r="M1344" s="48">
        <f t="shared" si="40"/>
        <v>187540.17883870489</v>
      </c>
    </row>
    <row r="1345" spans="1:13" s="21" customFormat="1" ht="12" customHeight="1" x14ac:dyDescent="0.2">
      <c r="A1345" s="45" t="s">
        <v>246</v>
      </c>
      <c r="B1345" s="54" t="s">
        <v>244</v>
      </c>
      <c r="C1345" s="46">
        <v>508</v>
      </c>
      <c r="D1345" s="47">
        <v>6</v>
      </c>
      <c r="E1345" s="47">
        <v>9385.2750950400005</v>
      </c>
      <c r="F1345" s="48">
        <f t="shared" si="41"/>
        <v>675739.80684288009</v>
      </c>
      <c r="G1345" s="49">
        <v>85136.546745729021</v>
      </c>
      <c r="H1345" s="49">
        <v>12357.018713543112</v>
      </c>
      <c r="I1345" s="47">
        <v>123570.18713543112</v>
      </c>
      <c r="J1345" s="50"/>
      <c r="K1345" s="50"/>
      <c r="L1345" s="49">
        <v>254067.23213797482</v>
      </c>
      <c r="M1345" s="48">
        <f t="shared" si="40"/>
        <v>1150870.791575558</v>
      </c>
    </row>
    <row r="1346" spans="1:13" s="21" customFormat="1" ht="12" customHeight="1" x14ac:dyDescent="0.2">
      <c r="A1346" s="45" t="s">
        <v>246</v>
      </c>
      <c r="B1346" s="54" t="s">
        <v>244</v>
      </c>
      <c r="C1346" s="46">
        <v>508</v>
      </c>
      <c r="D1346" s="47">
        <v>1</v>
      </c>
      <c r="E1346" s="47">
        <v>9454.4974950399992</v>
      </c>
      <c r="F1346" s="48">
        <f t="shared" si="41"/>
        <v>113453.96994047999</v>
      </c>
      <c r="G1346" s="49">
        <v>12235.794942738432</v>
      </c>
      <c r="H1346" s="49">
        <v>2050.5773324515558</v>
      </c>
      <c r="I1346" s="47">
        <v>20505.773324515558</v>
      </c>
      <c r="J1346" s="50"/>
      <c r="K1346" s="50"/>
      <c r="L1346" s="49">
        <v>42298.114096112855</v>
      </c>
      <c r="M1346" s="48">
        <f t="shared" si="40"/>
        <v>190544.22963629838</v>
      </c>
    </row>
    <row r="1347" spans="1:13" s="21" customFormat="1" ht="12" customHeight="1" x14ac:dyDescent="0.2">
      <c r="A1347" s="45" t="s">
        <v>246</v>
      </c>
      <c r="B1347" s="54" t="s">
        <v>244</v>
      </c>
      <c r="C1347" s="46">
        <v>508</v>
      </c>
      <c r="D1347" s="47">
        <v>1</v>
      </c>
      <c r="E1347" s="47">
        <v>9573.4734950399998</v>
      </c>
      <c r="F1347" s="48">
        <f t="shared" si="41"/>
        <v>114881.68194047999</v>
      </c>
      <c r="G1347" s="49">
        <v>12362.004683538435</v>
      </c>
      <c r="H1347" s="49">
        <v>2071.7286213404445</v>
      </c>
      <c r="I1347" s="47">
        <v>20717.286213404448</v>
      </c>
      <c r="J1347" s="50"/>
      <c r="K1347" s="50"/>
      <c r="L1347" s="49">
        <v>42526.575301275509</v>
      </c>
      <c r="M1347" s="48">
        <f t="shared" si="40"/>
        <v>192559.2767600388</v>
      </c>
    </row>
    <row r="1348" spans="1:13" s="21" customFormat="1" ht="12" customHeight="1" x14ac:dyDescent="0.2">
      <c r="A1348" s="45" t="s">
        <v>246</v>
      </c>
      <c r="B1348" s="54" t="s">
        <v>244</v>
      </c>
      <c r="C1348" s="46">
        <v>508</v>
      </c>
      <c r="D1348" s="47">
        <v>1</v>
      </c>
      <c r="E1348" s="47">
        <v>9739.4065100799999</v>
      </c>
      <c r="F1348" s="48">
        <f t="shared" si="41"/>
        <v>116872.87812096</v>
      </c>
      <c r="G1348" s="49">
        <v>12538.026425892864</v>
      </c>
      <c r="H1348" s="49">
        <v>2101.2278240142223</v>
      </c>
      <c r="I1348" s="47">
        <v>21012.278240142223</v>
      </c>
      <c r="J1348" s="50"/>
      <c r="K1348" s="50"/>
      <c r="L1348" s="49">
        <v>42884.757761124703</v>
      </c>
      <c r="M1348" s="48">
        <f t="shared" si="40"/>
        <v>195409.16837213401</v>
      </c>
    </row>
    <row r="1349" spans="1:13" s="21" customFormat="1" ht="12" customHeight="1" x14ac:dyDescent="0.2">
      <c r="A1349" s="45" t="s">
        <v>246</v>
      </c>
      <c r="B1349" s="54" t="s">
        <v>244</v>
      </c>
      <c r="C1349" s="46">
        <v>508</v>
      </c>
      <c r="D1349" s="47">
        <v>1</v>
      </c>
      <c r="E1349" s="47">
        <v>10081.825495040001</v>
      </c>
      <c r="F1349" s="48">
        <f t="shared" si="41"/>
        <v>120981.90594048001</v>
      </c>
      <c r="G1349" s="49">
        <v>12901.264485138434</v>
      </c>
      <c r="H1349" s="49">
        <v>2162.1023102293334</v>
      </c>
      <c r="I1349" s="47">
        <v>21621.023102293337</v>
      </c>
      <c r="J1349" s="50"/>
      <c r="K1349" s="50"/>
      <c r="L1349" s="49">
        <v>43822.968258263689</v>
      </c>
      <c r="M1349" s="48">
        <f t="shared" si="40"/>
        <v>201489.2640964048</v>
      </c>
    </row>
    <row r="1350" spans="1:13" s="21" customFormat="1" ht="12" customHeight="1" x14ac:dyDescent="0.2">
      <c r="A1350" s="45" t="s">
        <v>246</v>
      </c>
      <c r="B1350" s="54" t="s">
        <v>244</v>
      </c>
      <c r="C1350" s="46">
        <v>508</v>
      </c>
      <c r="D1350" s="47">
        <v>1</v>
      </c>
      <c r="E1350" s="47">
        <v>10274.882442239999</v>
      </c>
      <c r="F1350" s="48">
        <f t="shared" si="41"/>
        <v>123298.58930687999</v>
      </c>
      <c r="G1350" s="49">
        <v>16382.574118410239</v>
      </c>
      <c r="H1350" s="49">
        <v>2230.7426631822223</v>
      </c>
      <c r="I1350" s="47">
        <v>22307.426631822222</v>
      </c>
      <c r="J1350" s="50"/>
      <c r="K1350" s="50"/>
      <c r="L1350" s="49">
        <v>44553.335420810268</v>
      </c>
      <c r="M1350" s="48">
        <f t="shared" si="40"/>
        <v>208772.66814110495</v>
      </c>
    </row>
    <row r="1351" spans="1:13" s="21" customFormat="1" ht="12" customHeight="1" x14ac:dyDescent="0.2">
      <c r="A1351" s="45" t="s">
        <v>246</v>
      </c>
      <c r="B1351" s="54" t="s">
        <v>244</v>
      </c>
      <c r="C1351" s="46">
        <v>508</v>
      </c>
      <c r="D1351" s="47">
        <v>1</v>
      </c>
      <c r="E1351" s="47">
        <v>11037.703772160001</v>
      </c>
      <c r="F1351" s="48">
        <f t="shared" si="41"/>
        <v>132452.44526592002</v>
      </c>
      <c r="G1351" s="49">
        <v>10436.445121130495</v>
      </c>
      <c r="H1351" s="49">
        <v>2295.598160128</v>
      </c>
      <c r="I1351" s="47">
        <v>22955.98160128</v>
      </c>
      <c r="J1351" s="50"/>
      <c r="K1351" s="50"/>
      <c r="L1351" s="49">
        <v>45115.004778119721</v>
      </c>
      <c r="M1351" s="48">
        <f t="shared" si="40"/>
        <v>213255.47492657823</v>
      </c>
    </row>
    <row r="1352" spans="1:13" s="21" customFormat="1" ht="12" customHeight="1" x14ac:dyDescent="0.2">
      <c r="A1352" s="45" t="s">
        <v>246</v>
      </c>
      <c r="B1352" s="54" t="s">
        <v>244</v>
      </c>
      <c r="C1352" s="46">
        <v>508</v>
      </c>
      <c r="D1352" s="47">
        <v>1</v>
      </c>
      <c r="E1352" s="47">
        <v>11102.31076864</v>
      </c>
      <c r="F1352" s="48">
        <f t="shared" si="41"/>
        <v>133227.72922367998</v>
      </c>
      <c r="G1352" s="49">
        <v>13983.795263373311</v>
      </c>
      <c r="H1352" s="49">
        <v>2343.5219144248886</v>
      </c>
      <c r="I1352" s="47">
        <v>23435.219144248887</v>
      </c>
      <c r="J1352" s="50"/>
      <c r="K1352" s="50"/>
      <c r="L1352" s="49">
        <v>45530.039825932152</v>
      </c>
      <c r="M1352" s="48">
        <f t="shared" si="40"/>
        <v>218520.30537165925</v>
      </c>
    </row>
    <row r="1353" spans="1:13" s="21" customFormat="1" ht="12" customHeight="1" x14ac:dyDescent="0.2">
      <c r="A1353" s="45" t="s">
        <v>246</v>
      </c>
      <c r="B1353" s="54" t="s">
        <v>244</v>
      </c>
      <c r="C1353" s="46">
        <v>508</v>
      </c>
      <c r="D1353" s="47">
        <v>1</v>
      </c>
      <c r="E1353" s="47">
        <v>12726.9535744</v>
      </c>
      <c r="F1353" s="48">
        <f t="shared" si="41"/>
        <v>152723.4428928</v>
      </c>
      <c r="G1353" s="49">
        <v>7853.6081758617602</v>
      </c>
      <c r="H1353" s="49">
        <v>2550.0864489244445</v>
      </c>
      <c r="I1353" s="47">
        <v>25500.864489244446</v>
      </c>
      <c r="J1353" s="50"/>
      <c r="K1353" s="50"/>
      <c r="L1353" s="49">
        <v>47318.954795349338</v>
      </c>
      <c r="M1353" s="48">
        <f t="shared" si="40"/>
        <v>235946.95680217998</v>
      </c>
    </row>
    <row r="1354" spans="1:13" s="21" customFormat="1" ht="12" customHeight="1" x14ac:dyDescent="0.2">
      <c r="A1354" s="45" t="s">
        <v>247</v>
      </c>
      <c r="B1354" s="54" t="s">
        <v>244</v>
      </c>
      <c r="C1354" s="46">
        <v>508</v>
      </c>
      <c r="D1354" s="47">
        <v>1</v>
      </c>
      <c r="E1354" s="47">
        <v>6552.5015296000001</v>
      </c>
      <c r="F1354" s="48">
        <f t="shared" si="41"/>
        <v>78630.018355200009</v>
      </c>
      <c r="G1354" s="49">
        <v>6868.0182169497593</v>
      </c>
      <c r="H1354" s="49">
        <v>1510.68776768</v>
      </c>
      <c r="I1354" s="47">
        <v>15106.877676799999</v>
      </c>
      <c r="J1354" s="50"/>
      <c r="K1354" s="50"/>
      <c r="L1354" s="49">
        <v>36299.312650295717</v>
      </c>
      <c r="M1354" s="48">
        <f t="shared" si="40"/>
        <v>138414.9146669255</v>
      </c>
    </row>
    <row r="1355" spans="1:13" s="21" customFormat="1" ht="12" customHeight="1" x14ac:dyDescent="0.2">
      <c r="A1355" s="45" t="s">
        <v>247</v>
      </c>
      <c r="B1355" s="54" t="s">
        <v>244</v>
      </c>
      <c r="C1355" s="46">
        <v>508</v>
      </c>
      <c r="D1355" s="47">
        <v>1</v>
      </c>
      <c r="E1355" s="47">
        <v>6645.0328422399998</v>
      </c>
      <c r="F1355" s="48">
        <f t="shared" si="41"/>
        <v>79740.394106880005</v>
      </c>
      <c r="G1355" s="49">
        <v>4627.7574195240959</v>
      </c>
      <c r="H1355" s="49">
        <v>1502.6445450524443</v>
      </c>
      <c r="I1355" s="47">
        <v>15026.445450524443</v>
      </c>
      <c r="J1355" s="50"/>
      <c r="K1355" s="50"/>
      <c r="L1355" s="49">
        <v>36296.833939193239</v>
      </c>
      <c r="M1355" s="48">
        <f t="shared" ref="M1355:M1418" si="42">F1355+G1355+H1355+I1355+J1355+K1355+L1355</f>
        <v>137194.07546117424</v>
      </c>
    </row>
    <row r="1356" spans="1:13" s="21" customFormat="1" ht="12" customHeight="1" x14ac:dyDescent="0.2">
      <c r="A1356" s="45" t="s">
        <v>247</v>
      </c>
      <c r="B1356" s="54" t="s">
        <v>244</v>
      </c>
      <c r="C1356" s="46">
        <v>508</v>
      </c>
      <c r="D1356" s="47">
        <v>1</v>
      </c>
      <c r="E1356" s="47">
        <v>6835.8850560000001</v>
      </c>
      <c r="F1356" s="48">
        <f t="shared" ref="F1356:F1419" si="43">(D1356*E1356)*12</f>
        <v>82030.620672000005</v>
      </c>
      <c r="G1356" s="49">
        <v>7093.4781505536002</v>
      </c>
      <c r="H1356" s="49">
        <v>1560.2798848</v>
      </c>
      <c r="I1356" s="47">
        <v>15602.798848</v>
      </c>
      <c r="J1356" s="50"/>
      <c r="K1356" s="50"/>
      <c r="L1356" s="49">
        <v>36846.520949948281</v>
      </c>
      <c r="M1356" s="48">
        <f t="shared" si="42"/>
        <v>143133.69850530187</v>
      </c>
    </row>
    <row r="1357" spans="1:13" s="21" customFormat="1" ht="12" customHeight="1" x14ac:dyDescent="0.2">
      <c r="A1357" s="45" t="s">
        <v>247</v>
      </c>
      <c r="B1357" s="54" t="s">
        <v>244</v>
      </c>
      <c r="C1357" s="46">
        <v>508</v>
      </c>
      <c r="D1357" s="47">
        <v>1</v>
      </c>
      <c r="E1357" s="47">
        <v>7184.2467839999999</v>
      </c>
      <c r="F1357" s="48">
        <f t="shared" si="43"/>
        <v>86210.961408000003</v>
      </c>
      <c r="G1357" s="49">
        <v>0</v>
      </c>
      <c r="H1357" s="49">
        <v>1238.281130666667</v>
      </c>
      <c r="I1357" s="47">
        <v>12382.811306666668</v>
      </c>
      <c r="J1357" s="50"/>
      <c r="K1357" s="50"/>
      <c r="L1357" s="49">
        <v>12825.034336203737</v>
      </c>
      <c r="M1357" s="48">
        <f t="shared" si="42"/>
        <v>112657.08818153708</v>
      </c>
    </row>
    <row r="1358" spans="1:13" s="21" customFormat="1" ht="12" customHeight="1" x14ac:dyDescent="0.2">
      <c r="A1358" s="45" t="s">
        <v>247</v>
      </c>
      <c r="B1358" s="54" t="s">
        <v>244</v>
      </c>
      <c r="C1358" s="46">
        <v>508</v>
      </c>
      <c r="D1358" s="47">
        <v>1</v>
      </c>
      <c r="E1358" s="47">
        <v>7438.9272422399999</v>
      </c>
      <c r="F1358" s="48">
        <f t="shared" si="43"/>
        <v>89267.126906880003</v>
      </c>
      <c r="G1358" s="49">
        <v>12622.097523210239</v>
      </c>
      <c r="H1358" s="49">
        <v>1718.6951965155554</v>
      </c>
      <c r="I1358" s="47">
        <v>17186.951965155557</v>
      </c>
      <c r="J1358" s="50"/>
      <c r="K1358" s="50"/>
      <c r="L1358" s="49">
        <v>38849.877583820096</v>
      </c>
      <c r="M1358" s="48">
        <f t="shared" si="42"/>
        <v>159644.74917558144</v>
      </c>
    </row>
    <row r="1359" spans="1:13" s="21" customFormat="1" ht="12" customHeight="1" x14ac:dyDescent="0.2">
      <c r="A1359" s="45" t="s">
        <v>247</v>
      </c>
      <c r="B1359" s="54" t="s">
        <v>244</v>
      </c>
      <c r="C1359" s="46">
        <v>508</v>
      </c>
      <c r="D1359" s="47">
        <v>1</v>
      </c>
      <c r="E1359" s="47">
        <v>7444.3594700800004</v>
      </c>
      <c r="F1359" s="48">
        <f t="shared" si="43"/>
        <v>89332.313640959997</v>
      </c>
      <c r="G1359" s="49">
        <v>5051.720262930432</v>
      </c>
      <c r="H1359" s="49">
        <v>1640.3063531804446</v>
      </c>
      <c r="I1359" s="47">
        <v>16403.063531804444</v>
      </c>
      <c r="J1359" s="50"/>
      <c r="K1359" s="50"/>
      <c r="L1359" s="49">
        <v>38225.290027055991</v>
      </c>
      <c r="M1359" s="48">
        <f t="shared" si="42"/>
        <v>150652.69381593133</v>
      </c>
    </row>
    <row r="1360" spans="1:13" s="21" customFormat="1" ht="12" customHeight="1" x14ac:dyDescent="0.2">
      <c r="A1360" s="45" t="s">
        <v>247</v>
      </c>
      <c r="B1360" s="54" t="s">
        <v>244</v>
      </c>
      <c r="C1360" s="46">
        <v>508</v>
      </c>
      <c r="D1360" s="47">
        <v>1</v>
      </c>
      <c r="E1360" s="47">
        <v>8090.0504422399999</v>
      </c>
      <c r="F1360" s="48">
        <f t="shared" si="43"/>
        <v>97080.605306879996</v>
      </c>
      <c r="G1360" s="49">
        <v>10788.389509128192</v>
      </c>
      <c r="H1360" s="49">
        <v>1808.0089675093334</v>
      </c>
      <c r="I1360" s="47">
        <v>18080.089675093332</v>
      </c>
      <c r="J1360" s="50"/>
      <c r="K1360" s="50"/>
      <c r="L1360" s="49">
        <v>39726.130181842847</v>
      </c>
      <c r="M1360" s="48">
        <f t="shared" si="42"/>
        <v>167483.22364045371</v>
      </c>
    </row>
    <row r="1361" spans="1:13" s="21" customFormat="1" ht="12" customHeight="1" x14ac:dyDescent="0.2">
      <c r="A1361" s="45" t="s">
        <v>247</v>
      </c>
      <c r="B1361" s="54" t="s">
        <v>244</v>
      </c>
      <c r="C1361" s="46">
        <v>508</v>
      </c>
      <c r="D1361" s="47">
        <v>1</v>
      </c>
      <c r="E1361" s="47">
        <v>8595.0737100799997</v>
      </c>
      <c r="F1361" s="48">
        <f t="shared" si="43"/>
        <v>103140.88452096</v>
      </c>
      <c r="G1361" s="49">
        <v>11324.118191652864</v>
      </c>
      <c r="H1361" s="49">
        <v>1897.7908817919999</v>
      </c>
      <c r="I1361" s="47">
        <v>18977.908817919997</v>
      </c>
      <c r="J1361" s="50"/>
      <c r="K1361" s="50"/>
      <c r="L1361" s="49">
        <v>40729.124066795848</v>
      </c>
      <c r="M1361" s="48">
        <f t="shared" si="42"/>
        <v>176069.8264791207</v>
      </c>
    </row>
    <row r="1362" spans="1:13" s="21" customFormat="1" ht="12" customHeight="1" x14ac:dyDescent="0.2">
      <c r="A1362" s="45" t="s">
        <v>247</v>
      </c>
      <c r="B1362" s="54" t="s">
        <v>244</v>
      </c>
      <c r="C1362" s="46">
        <v>508</v>
      </c>
      <c r="D1362" s="47">
        <v>1</v>
      </c>
      <c r="E1362" s="47">
        <v>8812.4398335999995</v>
      </c>
      <c r="F1362" s="48">
        <f t="shared" si="43"/>
        <v>105749.27800319999</v>
      </c>
      <c r="G1362" s="49">
        <v>14443.375219353598</v>
      </c>
      <c r="H1362" s="49">
        <v>1966.6905255111112</v>
      </c>
      <c r="I1362" s="47">
        <v>19666.905255111113</v>
      </c>
      <c r="J1362" s="50"/>
      <c r="K1362" s="50"/>
      <c r="L1362" s="49">
        <v>41320.796349179953</v>
      </c>
      <c r="M1362" s="48">
        <f t="shared" si="42"/>
        <v>183147.04535235575</v>
      </c>
    </row>
    <row r="1363" spans="1:13" s="21" customFormat="1" ht="12" customHeight="1" x14ac:dyDescent="0.2">
      <c r="A1363" s="45" t="s">
        <v>247</v>
      </c>
      <c r="B1363" s="54" t="s">
        <v>244</v>
      </c>
      <c r="C1363" s="46">
        <v>508</v>
      </c>
      <c r="D1363" s="47">
        <v>1</v>
      </c>
      <c r="E1363" s="47">
        <v>9404.2844313599999</v>
      </c>
      <c r="F1363" s="48">
        <f t="shared" si="43"/>
        <v>112851.41317632</v>
      </c>
      <c r="G1363" s="49">
        <v>9136.8966935900135</v>
      </c>
      <c r="H1363" s="49">
        <v>2009.7497754879998</v>
      </c>
      <c r="I1363" s="47">
        <v>20097.497754879998</v>
      </c>
      <c r="J1363" s="50"/>
      <c r="K1363" s="50"/>
      <c r="L1363" s="49">
        <v>41932.226248420549</v>
      </c>
      <c r="M1363" s="48">
        <f t="shared" si="42"/>
        <v>186027.78364869856</v>
      </c>
    </row>
    <row r="1364" spans="1:13" s="21" customFormat="1" ht="12" customHeight="1" x14ac:dyDescent="0.2">
      <c r="A1364" s="45" t="s">
        <v>247</v>
      </c>
      <c r="B1364" s="54" t="s">
        <v>244</v>
      </c>
      <c r="C1364" s="46">
        <v>508</v>
      </c>
      <c r="D1364" s="47">
        <v>1</v>
      </c>
      <c r="E1364" s="47">
        <v>9599.2069222400005</v>
      </c>
      <c r="F1364" s="48">
        <f t="shared" si="43"/>
        <v>115190.48306688</v>
      </c>
      <c r="G1364" s="49">
        <v>9291.9770273341437</v>
      </c>
      <c r="H1364" s="49">
        <v>2043.8612113920001</v>
      </c>
      <c r="I1364" s="47">
        <v>20438.61211392</v>
      </c>
      <c r="J1364" s="50"/>
      <c r="K1364" s="50"/>
      <c r="L1364" s="49">
        <v>42301.948471808719</v>
      </c>
      <c r="M1364" s="48">
        <f t="shared" si="42"/>
        <v>189266.88189133487</v>
      </c>
    </row>
    <row r="1365" spans="1:13" s="21" customFormat="1" ht="12" customHeight="1" x14ac:dyDescent="0.2">
      <c r="A1365" s="45" t="s">
        <v>224</v>
      </c>
      <c r="B1365" s="54" t="s">
        <v>248</v>
      </c>
      <c r="C1365" s="46">
        <v>508</v>
      </c>
      <c r="D1365" s="47">
        <v>1</v>
      </c>
      <c r="E1365" s="47">
        <v>6643.9754700800004</v>
      </c>
      <c r="F1365" s="48">
        <f t="shared" si="43"/>
        <v>79727.705640960005</v>
      </c>
      <c r="G1365" s="49">
        <v>4627.1965893304314</v>
      </c>
      <c r="H1365" s="49">
        <v>1502.4624420693335</v>
      </c>
      <c r="I1365" s="47">
        <v>15024.624420693333</v>
      </c>
      <c r="J1365" s="50"/>
      <c r="K1365" s="50"/>
      <c r="L1365" s="49">
        <v>36294.814127155594</v>
      </c>
      <c r="M1365" s="48">
        <f t="shared" si="42"/>
        <v>137176.80322020868</v>
      </c>
    </row>
    <row r="1366" spans="1:13" s="21" customFormat="1" ht="12" customHeight="1" x14ac:dyDescent="0.2">
      <c r="A1366" s="45" t="s">
        <v>224</v>
      </c>
      <c r="B1366" s="54" t="s">
        <v>248</v>
      </c>
      <c r="C1366" s="46">
        <v>508</v>
      </c>
      <c r="D1366" s="47">
        <v>1</v>
      </c>
      <c r="E1366" s="47">
        <v>8067.4571161599997</v>
      </c>
      <c r="F1366" s="48">
        <f t="shared" si="43"/>
        <v>96809.485393919997</v>
      </c>
      <c r="G1366" s="49">
        <v>10764.422508822528</v>
      </c>
      <c r="H1366" s="49">
        <v>1803.9923762062224</v>
      </c>
      <c r="I1366" s="47">
        <v>18039.923762062226</v>
      </c>
      <c r="J1366" s="50"/>
      <c r="K1366" s="50"/>
      <c r="L1366" s="49">
        <v>39683.274759275169</v>
      </c>
      <c r="M1366" s="48">
        <f t="shared" si="42"/>
        <v>167101.09880028616</v>
      </c>
    </row>
    <row r="1367" spans="1:13" s="21" customFormat="1" ht="12" customHeight="1" x14ac:dyDescent="0.2">
      <c r="A1367" s="45" t="s">
        <v>28</v>
      </c>
      <c r="B1367" s="54" t="s">
        <v>248</v>
      </c>
      <c r="C1367" s="46">
        <v>508</v>
      </c>
      <c r="D1367" s="47">
        <v>1</v>
      </c>
      <c r="E1367" s="47">
        <v>6792.1979340799999</v>
      </c>
      <c r="F1367" s="48">
        <f t="shared" si="43"/>
        <v>81506.375208960002</v>
      </c>
      <c r="G1367" s="49">
        <v>0</v>
      </c>
      <c r="H1367" s="49">
        <v>1478.6996556799998</v>
      </c>
      <c r="I1367" s="47">
        <v>14786.996556799997</v>
      </c>
      <c r="J1367" s="50"/>
      <c r="K1367" s="50"/>
      <c r="L1367" s="49">
        <v>36209.530468095734</v>
      </c>
      <c r="M1367" s="48">
        <f t="shared" si="42"/>
        <v>133981.60188953573</v>
      </c>
    </row>
    <row r="1368" spans="1:13" s="21" customFormat="1" ht="12" customHeight="1" x14ac:dyDescent="0.2">
      <c r="A1368" s="45" t="s">
        <v>28</v>
      </c>
      <c r="B1368" s="54" t="s">
        <v>248</v>
      </c>
      <c r="C1368" s="46">
        <v>508</v>
      </c>
      <c r="D1368" s="47">
        <v>1</v>
      </c>
      <c r="E1368" s="47">
        <v>7042.6610176000004</v>
      </c>
      <c r="F1368" s="48">
        <f t="shared" si="43"/>
        <v>84511.932211200008</v>
      </c>
      <c r="G1368" s="49">
        <v>0</v>
      </c>
      <c r="H1368" s="49">
        <v>1520.4435029333333</v>
      </c>
      <c r="I1368" s="47">
        <v>15204.435029333334</v>
      </c>
      <c r="J1368" s="50"/>
      <c r="K1368" s="50"/>
      <c r="L1368" s="49">
        <v>36759.321347197219</v>
      </c>
      <c r="M1368" s="48">
        <f t="shared" si="42"/>
        <v>137996.13209066392</v>
      </c>
    </row>
    <row r="1369" spans="1:13" s="21" customFormat="1" ht="12" customHeight="1" x14ac:dyDescent="0.2">
      <c r="A1369" s="45" t="s">
        <v>28</v>
      </c>
      <c r="B1369" s="54" t="s">
        <v>248</v>
      </c>
      <c r="C1369" s="46">
        <v>508</v>
      </c>
      <c r="D1369" s="47">
        <v>1</v>
      </c>
      <c r="E1369" s="47">
        <v>7406.2551347199997</v>
      </c>
      <c r="F1369" s="48">
        <f t="shared" si="43"/>
        <v>88875.06161664</v>
      </c>
      <c r="G1369" s="49">
        <v>0</v>
      </c>
      <c r="H1369" s="49">
        <v>1581.0425224533335</v>
      </c>
      <c r="I1369" s="47">
        <v>15810.425224533335</v>
      </c>
      <c r="J1369" s="50"/>
      <c r="K1369" s="50"/>
      <c r="L1369" s="49">
        <v>37743.226429790637</v>
      </c>
      <c r="M1369" s="48">
        <f t="shared" si="42"/>
        <v>144009.75579341731</v>
      </c>
    </row>
    <row r="1370" spans="1:13" s="21" customFormat="1" ht="12" customHeight="1" x14ac:dyDescent="0.2">
      <c r="A1370" s="45" t="s">
        <v>28</v>
      </c>
      <c r="B1370" s="54" t="s">
        <v>248</v>
      </c>
      <c r="C1370" s="46">
        <v>508</v>
      </c>
      <c r="D1370" s="47">
        <v>1</v>
      </c>
      <c r="E1370" s="47">
        <v>8067.4571161599997</v>
      </c>
      <c r="F1370" s="48">
        <f t="shared" si="43"/>
        <v>96809.485393919997</v>
      </c>
      <c r="G1370" s="49">
        <v>10764.422508822528</v>
      </c>
      <c r="H1370" s="49">
        <v>1803.9923762062224</v>
      </c>
      <c r="I1370" s="47">
        <v>18039.923762062226</v>
      </c>
      <c r="J1370" s="50"/>
      <c r="K1370" s="50"/>
      <c r="L1370" s="49">
        <v>39683.274759275169</v>
      </c>
      <c r="M1370" s="48">
        <f t="shared" si="42"/>
        <v>167101.09880028616</v>
      </c>
    </row>
    <row r="1371" spans="1:13" s="21" customFormat="1" ht="12" customHeight="1" x14ac:dyDescent="0.2">
      <c r="A1371" s="45" t="s">
        <v>28</v>
      </c>
      <c r="B1371" s="54" t="s">
        <v>248</v>
      </c>
      <c r="C1371" s="46">
        <v>508</v>
      </c>
      <c r="D1371" s="47">
        <v>1</v>
      </c>
      <c r="E1371" s="47">
        <v>8109.3470515199997</v>
      </c>
      <c r="F1371" s="48">
        <f t="shared" si="43"/>
        <v>97312.16461824</v>
      </c>
      <c r="G1371" s="49">
        <v>5404.4296761262085</v>
      </c>
      <c r="H1371" s="49">
        <v>1754.8319922062224</v>
      </c>
      <c r="I1371" s="47">
        <v>17548.319922062223</v>
      </c>
      <c r="J1371" s="50"/>
      <c r="K1371" s="50"/>
      <c r="L1371" s="49">
        <v>39307.517593100965</v>
      </c>
      <c r="M1371" s="48">
        <f t="shared" si="42"/>
        <v>161327.26380173562</v>
      </c>
    </row>
    <row r="1372" spans="1:13" s="21" customFormat="1" ht="12" customHeight="1" x14ac:dyDescent="0.2">
      <c r="A1372" s="45" t="s">
        <v>28</v>
      </c>
      <c r="B1372" s="54" t="s">
        <v>248</v>
      </c>
      <c r="C1372" s="46">
        <v>508</v>
      </c>
      <c r="D1372" s="47">
        <v>1</v>
      </c>
      <c r="E1372" s="47">
        <v>8459.7854515199997</v>
      </c>
      <c r="F1372" s="48">
        <f t="shared" si="43"/>
        <v>101517.42541823999</v>
      </c>
      <c r="G1372" s="49">
        <v>5590.3022034862079</v>
      </c>
      <c r="H1372" s="49">
        <v>1815.1852722062222</v>
      </c>
      <c r="I1372" s="47">
        <v>18151.85272206222</v>
      </c>
      <c r="J1372" s="50"/>
      <c r="K1372" s="50"/>
      <c r="L1372" s="49">
        <v>40032.958918208715</v>
      </c>
      <c r="M1372" s="48">
        <f t="shared" si="42"/>
        <v>167107.72453420336</v>
      </c>
    </row>
    <row r="1373" spans="1:13" s="21" customFormat="1" ht="12" customHeight="1" x14ac:dyDescent="0.2">
      <c r="A1373" s="45" t="s">
        <v>28</v>
      </c>
      <c r="B1373" s="54" t="s">
        <v>248</v>
      </c>
      <c r="C1373" s="46">
        <v>508</v>
      </c>
      <c r="D1373" s="47">
        <v>1</v>
      </c>
      <c r="E1373" s="47">
        <v>8491.8734950399994</v>
      </c>
      <c r="F1373" s="48">
        <f t="shared" si="43"/>
        <v>101902.48194047999</v>
      </c>
      <c r="G1373" s="49">
        <v>11214.643403538434</v>
      </c>
      <c r="H1373" s="49">
        <v>1879.444176896</v>
      </c>
      <c r="I1373" s="47">
        <v>18794.441768960001</v>
      </c>
      <c r="J1373" s="50"/>
      <c r="K1373" s="50"/>
      <c r="L1373" s="49">
        <v>40580.459983155364</v>
      </c>
      <c r="M1373" s="48">
        <f t="shared" si="42"/>
        <v>174371.47127302978</v>
      </c>
    </row>
    <row r="1374" spans="1:13" s="21" customFormat="1" ht="12" customHeight="1" x14ac:dyDescent="0.2">
      <c r="A1374" s="45" t="s">
        <v>28</v>
      </c>
      <c r="B1374" s="54" t="s">
        <v>248</v>
      </c>
      <c r="C1374" s="46">
        <v>508</v>
      </c>
      <c r="D1374" s="47">
        <v>1</v>
      </c>
      <c r="E1374" s="47">
        <v>8674.3506636799993</v>
      </c>
      <c r="F1374" s="48">
        <f t="shared" si="43"/>
        <v>104092.20796415998</v>
      </c>
      <c r="G1374" s="49">
        <v>5704.1075920158728</v>
      </c>
      <c r="H1374" s="49">
        <v>1852.1381698560001</v>
      </c>
      <c r="I1374" s="47">
        <v>18521.381698559999</v>
      </c>
      <c r="J1374" s="50"/>
      <c r="K1374" s="50"/>
      <c r="L1374" s="49">
        <v>40359.198315869966</v>
      </c>
      <c r="M1374" s="48">
        <f t="shared" si="42"/>
        <v>170529.03374046183</v>
      </c>
    </row>
    <row r="1375" spans="1:13" s="21" customFormat="1" ht="12" customHeight="1" x14ac:dyDescent="0.2">
      <c r="A1375" s="45" t="s">
        <v>28</v>
      </c>
      <c r="B1375" s="54" t="s">
        <v>248</v>
      </c>
      <c r="C1375" s="46">
        <v>508</v>
      </c>
      <c r="D1375" s="47">
        <v>1</v>
      </c>
      <c r="E1375" s="47">
        <v>9036.4599603200004</v>
      </c>
      <c r="F1375" s="48">
        <f t="shared" si="43"/>
        <v>108437.51952384</v>
      </c>
      <c r="G1375" s="49">
        <v>8844.2555444305926</v>
      </c>
      <c r="H1375" s="49">
        <v>1945.380493056</v>
      </c>
      <c r="I1375" s="47">
        <v>19453.80493056</v>
      </c>
      <c r="J1375" s="50"/>
      <c r="K1375" s="50"/>
      <c r="L1375" s="49">
        <v>41234.549543000205</v>
      </c>
      <c r="M1375" s="48">
        <f t="shared" si="42"/>
        <v>179915.5100348868</v>
      </c>
    </row>
    <row r="1376" spans="1:13" s="21" customFormat="1" ht="12" customHeight="1" x14ac:dyDescent="0.2">
      <c r="A1376" s="45" t="s">
        <v>28</v>
      </c>
      <c r="B1376" s="54" t="s">
        <v>248</v>
      </c>
      <c r="C1376" s="46">
        <v>508</v>
      </c>
      <c r="D1376" s="47">
        <v>1</v>
      </c>
      <c r="E1376" s="47">
        <v>9101.4667161599991</v>
      </c>
      <c r="F1376" s="48">
        <f t="shared" si="43"/>
        <v>109217.60059391998</v>
      </c>
      <c r="G1376" s="49">
        <v>14826.62486562816</v>
      </c>
      <c r="H1376" s="49">
        <v>2018.875934862222</v>
      </c>
      <c r="I1376" s="47">
        <v>20188.759348622221</v>
      </c>
      <c r="J1376" s="50"/>
      <c r="K1376" s="50"/>
      <c r="L1376" s="49">
        <v>41882.575973965933</v>
      </c>
      <c r="M1376" s="48">
        <f t="shared" si="42"/>
        <v>188134.43671699852</v>
      </c>
    </row>
    <row r="1377" spans="1:13" s="21" customFormat="1" ht="12" customHeight="1" x14ac:dyDescent="0.2">
      <c r="A1377" s="45" t="s">
        <v>28</v>
      </c>
      <c r="B1377" s="54" t="s">
        <v>248</v>
      </c>
      <c r="C1377" s="46">
        <v>508</v>
      </c>
      <c r="D1377" s="47">
        <v>1</v>
      </c>
      <c r="E1377" s="47">
        <v>10164.027095040001</v>
      </c>
      <c r="F1377" s="48">
        <f t="shared" si="43"/>
        <v>121968.32514048001</v>
      </c>
      <c r="G1377" s="49">
        <v>22729.811899232256</v>
      </c>
      <c r="H1377" s="49">
        <v>2278.7494871324448</v>
      </c>
      <c r="I1377" s="47">
        <v>22787.494871324445</v>
      </c>
      <c r="J1377" s="50"/>
      <c r="K1377" s="50"/>
      <c r="L1377" s="49">
        <v>44969.089878402854</v>
      </c>
      <c r="M1377" s="48">
        <f t="shared" si="42"/>
        <v>214733.47127657203</v>
      </c>
    </row>
    <row r="1378" spans="1:13" s="21" customFormat="1" ht="12" customHeight="1" x14ac:dyDescent="0.2">
      <c r="A1378" s="45" t="s">
        <v>28</v>
      </c>
      <c r="B1378" s="54" t="s">
        <v>248</v>
      </c>
      <c r="C1378" s="46">
        <v>508</v>
      </c>
      <c r="D1378" s="47">
        <v>1</v>
      </c>
      <c r="E1378" s="47">
        <v>10622.98545152</v>
      </c>
      <c r="F1378" s="48">
        <f t="shared" si="43"/>
        <v>127475.82541824001</v>
      </c>
      <c r="G1378" s="49">
        <v>6737.6634834862089</v>
      </c>
      <c r="H1378" s="49">
        <v>2187.7363833173335</v>
      </c>
      <c r="I1378" s="47">
        <v>21877.363833173335</v>
      </c>
      <c r="J1378" s="50"/>
      <c r="K1378" s="50"/>
      <c r="L1378" s="49">
        <v>44180.887275170768</v>
      </c>
      <c r="M1378" s="48">
        <f t="shared" si="42"/>
        <v>202459.47639338765</v>
      </c>
    </row>
    <row r="1379" spans="1:13" s="21" customFormat="1" ht="12" customHeight="1" x14ac:dyDescent="0.2">
      <c r="A1379" s="45" t="s">
        <v>28</v>
      </c>
      <c r="B1379" s="54" t="s">
        <v>248</v>
      </c>
      <c r="C1379" s="46">
        <v>508</v>
      </c>
      <c r="D1379" s="47">
        <v>1</v>
      </c>
      <c r="E1379" s="47">
        <v>16368.97247232</v>
      </c>
      <c r="F1379" s="48">
        <f t="shared" si="43"/>
        <v>196427.66966784</v>
      </c>
      <c r="G1379" s="49">
        <v>19570.669998637051</v>
      </c>
      <c r="H1379" s="49">
        <v>3279.8173284124441</v>
      </c>
      <c r="I1379" s="47">
        <v>32798.173284124445</v>
      </c>
      <c r="J1379" s="50"/>
      <c r="K1379" s="50"/>
      <c r="L1379" s="49">
        <v>53638.657725596873</v>
      </c>
      <c r="M1379" s="48">
        <f t="shared" si="42"/>
        <v>305714.98800461082</v>
      </c>
    </row>
    <row r="1380" spans="1:13" s="21" customFormat="1" ht="12" customHeight="1" x14ac:dyDescent="0.2">
      <c r="A1380" s="45" t="s">
        <v>30</v>
      </c>
      <c r="B1380" s="54" t="s">
        <v>248</v>
      </c>
      <c r="C1380" s="46">
        <v>508</v>
      </c>
      <c r="D1380" s="47">
        <v>1</v>
      </c>
      <c r="E1380" s="47">
        <v>6636.4908646399999</v>
      </c>
      <c r="F1380" s="48">
        <f t="shared" si="43"/>
        <v>79637.890375679999</v>
      </c>
      <c r="G1380" s="49">
        <v>0</v>
      </c>
      <c r="H1380" s="49">
        <v>1452.74847744</v>
      </c>
      <c r="I1380" s="47">
        <v>14527.4847744</v>
      </c>
      <c r="J1380" s="50"/>
      <c r="K1380" s="50"/>
      <c r="L1380" s="49">
        <v>35918.561705480344</v>
      </c>
      <c r="M1380" s="48">
        <f t="shared" si="42"/>
        <v>131536.68533300035</v>
      </c>
    </row>
    <row r="1381" spans="1:13" s="21" customFormat="1" ht="12" customHeight="1" x14ac:dyDescent="0.2">
      <c r="A1381" s="45" t="s">
        <v>30</v>
      </c>
      <c r="B1381" s="54" t="s">
        <v>248</v>
      </c>
      <c r="C1381" s="46">
        <v>508</v>
      </c>
      <c r="D1381" s="47">
        <v>1</v>
      </c>
      <c r="E1381" s="47">
        <v>6648.1937100799996</v>
      </c>
      <c r="F1381" s="48">
        <f t="shared" si="43"/>
        <v>79778.324520959999</v>
      </c>
      <c r="G1381" s="49">
        <v>0</v>
      </c>
      <c r="H1381" s="49">
        <v>1454.6989516800002</v>
      </c>
      <c r="I1381" s="47">
        <v>14546.989516800002</v>
      </c>
      <c r="J1381" s="50"/>
      <c r="K1381" s="50"/>
      <c r="L1381" s="49">
        <v>35940.430734735091</v>
      </c>
      <c r="M1381" s="48">
        <f t="shared" si="42"/>
        <v>131720.4437241751</v>
      </c>
    </row>
    <row r="1382" spans="1:13" s="21" customFormat="1" ht="12" customHeight="1" x14ac:dyDescent="0.2">
      <c r="A1382" s="45" t="s">
        <v>30</v>
      </c>
      <c r="B1382" s="54" t="s">
        <v>248</v>
      </c>
      <c r="C1382" s="46">
        <v>508</v>
      </c>
      <c r="D1382" s="47">
        <v>1</v>
      </c>
      <c r="E1382" s="47">
        <v>7375.1370700799998</v>
      </c>
      <c r="F1382" s="48">
        <f t="shared" si="43"/>
        <v>88501.644840959998</v>
      </c>
      <c r="G1382" s="49">
        <v>10030.009403940863</v>
      </c>
      <c r="H1382" s="49">
        <v>1680.913256903111</v>
      </c>
      <c r="I1382" s="47">
        <v>16809.13256903111</v>
      </c>
      <c r="J1382" s="50"/>
      <c r="K1382" s="50"/>
      <c r="L1382" s="49">
        <v>38533.325193737757</v>
      </c>
      <c r="M1382" s="48">
        <f t="shared" si="42"/>
        <v>155555.02526457282</v>
      </c>
    </row>
    <row r="1383" spans="1:13" s="21" customFormat="1" ht="12" customHeight="1" x14ac:dyDescent="0.2">
      <c r="A1383" s="45" t="s">
        <v>30</v>
      </c>
      <c r="B1383" s="54" t="s">
        <v>248</v>
      </c>
      <c r="C1383" s="46">
        <v>508</v>
      </c>
      <c r="D1383" s="47">
        <v>2</v>
      </c>
      <c r="E1383" s="47">
        <v>7437.8698700799996</v>
      </c>
      <c r="F1383" s="48">
        <f t="shared" si="43"/>
        <v>178508.87688191998</v>
      </c>
      <c r="G1383" s="49">
        <v>10096.556358180864</v>
      </c>
      <c r="H1383" s="49">
        <v>3278.3773996942223</v>
      </c>
      <c r="I1383" s="47">
        <v>32783.773996942218</v>
      </c>
      <c r="J1383" s="50"/>
      <c r="K1383" s="50"/>
      <c r="L1383" s="49">
        <v>76429.701424565341</v>
      </c>
      <c r="M1383" s="48">
        <f t="shared" si="42"/>
        <v>301097.28606130264</v>
      </c>
    </row>
    <row r="1384" spans="1:13" s="21" customFormat="1" ht="12" customHeight="1" x14ac:dyDescent="0.2">
      <c r="A1384" s="45" t="s">
        <v>30</v>
      </c>
      <c r="B1384" s="54" t="s">
        <v>248</v>
      </c>
      <c r="C1384" s="46">
        <v>508</v>
      </c>
      <c r="D1384" s="47">
        <v>1</v>
      </c>
      <c r="E1384" s="47">
        <v>7685.53204224</v>
      </c>
      <c r="F1384" s="48">
        <f t="shared" si="43"/>
        <v>92226.38450688</v>
      </c>
      <c r="G1384" s="49">
        <v>12949.09548801024</v>
      </c>
      <c r="H1384" s="49">
        <v>1763.2210631822225</v>
      </c>
      <c r="I1384" s="47">
        <v>17632.210631822225</v>
      </c>
      <c r="J1384" s="50"/>
      <c r="K1384" s="50"/>
      <c r="L1384" s="49">
        <v>39262.978984566762</v>
      </c>
      <c r="M1384" s="48">
        <f t="shared" si="42"/>
        <v>163833.89067446144</v>
      </c>
    </row>
    <row r="1385" spans="1:13" s="21" customFormat="1" ht="12" customHeight="1" x14ac:dyDescent="0.2">
      <c r="A1385" s="45" t="s">
        <v>35</v>
      </c>
      <c r="B1385" s="54" t="s">
        <v>248</v>
      </c>
      <c r="C1385" s="46">
        <v>508</v>
      </c>
      <c r="D1385" s="47">
        <v>1</v>
      </c>
      <c r="E1385" s="47">
        <v>6954.9692160000004</v>
      </c>
      <c r="F1385" s="48">
        <f t="shared" si="43"/>
        <v>83459.630592000001</v>
      </c>
      <c r="G1385" s="49">
        <v>7188.2215082496023</v>
      </c>
      <c r="H1385" s="49">
        <v>1581.1196128000001</v>
      </c>
      <c r="I1385" s="47">
        <v>15811.196128</v>
      </c>
      <c r="J1385" s="50"/>
      <c r="K1385" s="50"/>
      <c r="L1385" s="49">
        <v>37103.178719483643</v>
      </c>
      <c r="M1385" s="48">
        <f t="shared" si="42"/>
        <v>145143.34656053325</v>
      </c>
    </row>
    <row r="1386" spans="1:13" s="21" customFormat="1" ht="12" customHeight="1" x14ac:dyDescent="0.2">
      <c r="A1386" s="45" t="s">
        <v>35</v>
      </c>
      <c r="B1386" s="54" t="s">
        <v>248</v>
      </c>
      <c r="C1386" s="46">
        <v>508</v>
      </c>
      <c r="D1386" s="47">
        <v>1</v>
      </c>
      <c r="E1386" s="47">
        <v>6966.5077247999998</v>
      </c>
      <c r="F1386" s="48">
        <f t="shared" si="43"/>
        <v>83598.09269759999</v>
      </c>
      <c r="G1386" s="49">
        <v>7197.4015458508802</v>
      </c>
      <c r="H1386" s="49">
        <v>1583.1388518399999</v>
      </c>
      <c r="I1386" s="47">
        <v>15831.388518399999</v>
      </c>
      <c r="J1386" s="50"/>
      <c r="K1386" s="50"/>
      <c r="L1386" s="49">
        <v>37132.957241455973</v>
      </c>
      <c r="M1386" s="48">
        <f t="shared" si="42"/>
        <v>145342.97885514685</v>
      </c>
    </row>
    <row r="1387" spans="1:13" s="21" customFormat="1" ht="12" customHeight="1" x14ac:dyDescent="0.2">
      <c r="A1387" s="45" t="s">
        <v>35</v>
      </c>
      <c r="B1387" s="54" t="s">
        <v>248</v>
      </c>
      <c r="C1387" s="46">
        <v>508</v>
      </c>
      <c r="D1387" s="47">
        <v>1</v>
      </c>
      <c r="E1387" s="47">
        <v>7285.0481100799998</v>
      </c>
      <c r="F1387" s="48">
        <f t="shared" si="43"/>
        <v>87420.577320960001</v>
      </c>
      <c r="G1387" s="49">
        <v>9934.4430351728661</v>
      </c>
      <c r="H1387" s="49">
        <v>1664.8974417920001</v>
      </c>
      <c r="I1387" s="47">
        <v>16648.974417920002</v>
      </c>
      <c r="J1387" s="50"/>
      <c r="K1387" s="50"/>
      <c r="L1387" s="49">
        <v>38347.215477266596</v>
      </c>
      <c r="M1387" s="48">
        <f t="shared" si="42"/>
        <v>154016.10769311147</v>
      </c>
    </row>
    <row r="1388" spans="1:13" s="21" customFormat="1" ht="12" customHeight="1" x14ac:dyDescent="0.2">
      <c r="A1388" s="45" t="s">
        <v>35</v>
      </c>
      <c r="B1388" s="54" t="s">
        <v>248</v>
      </c>
      <c r="C1388" s="46">
        <v>508</v>
      </c>
      <c r="D1388" s="47">
        <v>1</v>
      </c>
      <c r="E1388" s="47">
        <v>7438.9272422399999</v>
      </c>
      <c r="F1388" s="48">
        <f t="shared" si="43"/>
        <v>89267.126906880003</v>
      </c>
      <c r="G1388" s="49">
        <v>7573.2585139261428</v>
      </c>
      <c r="H1388" s="49">
        <v>1665.8122673919997</v>
      </c>
      <c r="I1388" s="47">
        <v>16658.122673919996</v>
      </c>
      <c r="J1388" s="50"/>
      <c r="K1388" s="50"/>
      <c r="L1388" s="49">
        <v>38427.660277697621</v>
      </c>
      <c r="M1388" s="48">
        <f t="shared" si="42"/>
        <v>153591.98063981577</v>
      </c>
    </row>
    <row r="1389" spans="1:13" s="21" customFormat="1" ht="12" customHeight="1" x14ac:dyDescent="0.2">
      <c r="A1389" s="45" t="s">
        <v>35</v>
      </c>
      <c r="B1389" s="54" t="s">
        <v>248</v>
      </c>
      <c r="C1389" s="46">
        <v>508</v>
      </c>
      <c r="D1389" s="47">
        <v>1</v>
      </c>
      <c r="E1389" s="47">
        <v>7444.2513100799997</v>
      </c>
      <c r="F1389" s="48">
        <f t="shared" si="43"/>
        <v>89331.01572096</v>
      </c>
      <c r="G1389" s="49">
        <v>10103.325789732864</v>
      </c>
      <c r="H1389" s="49">
        <v>1693.2002329031111</v>
      </c>
      <c r="I1389" s="47">
        <v>16932.002329031111</v>
      </c>
      <c r="J1389" s="50"/>
      <c r="K1389" s="50"/>
      <c r="L1389" s="49">
        <v>38647.569496585755</v>
      </c>
      <c r="M1389" s="48">
        <f t="shared" si="42"/>
        <v>156707.11356921284</v>
      </c>
    </row>
    <row r="1390" spans="1:13" s="21" customFormat="1" ht="12" customHeight="1" x14ac:dyDescent="0.2">
      <c r="A1390" s="45" t="s">
        <v>35</v>
      </c>
      <c r="B1390" s="54" t="s">
        <v>248</v>
      </c>
      <c r="C1390" s="46">
        <v>508</v>
      </c>
      <c r="D1390" s="47">
        <v>1</v>
      </c>
      <c r="E1390" s="47">
        <v>7792.5265100799998</v>
      </c>
      <c r="F1390" s="48">
        <f t="shared" si="43"/>
        <v>93510.318120960001</v>
      </c>
      <c r="G1390" s="49">
        <v>0</v>
      </c>
      <c r="H1390" s="49">
        <v>1645.4210850133334</v>
      </c>
      <c r="I1390" s="47">
        <v>16454.210850133331</v>
      </c>
      <c r="J1390" s="50"/>
      <c r="K1390" s="50"/>
      <c r="L1390" s="49">
        <v>38347.457866553777</v>
      </c>
      <c r="M1390" s="48">
        <f t="shared" si="42"/>
        <v>149957.40792266044</v>
      </c>
    </row>
    <row r="1391" spans="1:13" s="21" customFormat="1" ht="12" customHeight="1" x14ac:dyDescent="0.2">
      <c r="A1391" s="45" t="s">
        <v>35</v>
      </c>
      <c r="B1391" s="54" t="s">
        <v>248</v>
      </c>
      <c r="C1391" s="46">
        <v>508</v>
      </c>
      <c r="D1391" s="47">
        <v>1</v>
      </c>
      <c r="E1391" s="47">
        <v>7809.5958886400003</v>
      </c>
      <c r="F1391" s="48">
        <f t="shared" si="43"/>
        <v>93715.150663680004</v>
      </c>
      <c r="G1391" s="49">
        <v>7868.162489001983</v>
      </c>
      <c r="H1391" s="49">
        <v>1730.6792805119999</v>
      </c>
      <c r="I1391" s="47">
        <v>17306.79280512</v>
      </c>
      <c r="J1391" s="50"/>
      <c r="K1391" s="50"/>
      <c r="L1391" s="49">
        <v>39032.146706246749</v>
      </c>
      <c r="M1391" s="48">
        <f t="shared" si="42"/>
        <v>159652.93194456075</v>
      </c>
    </row>
    <row r="1392" spans="1:13" s="21" customFormat="1" ht="12" customHeight="1" x14ac:dyDescent="0.2">
      <c r="A1392" s="45" t="s">
        <v>35</v>
      </c>
      <c r="B1392" s="54" t="s">
        <v>248</v>
      </c>
      <c r="C1392" s="46">
        <v>508</v>
      </c>
      <c r="D1392" s="47">
        <v>1</v>
      </c>
      <c r="E1392" s="47">
        <v>8138.2231756800002</v>
      </c>
      <c r="F1392" s="48">
        <f t="shared" si="43"/>
        <v>97658.678108160006</v>
      </c>
      <c r="G1392" s="49">
        <v>13549.363930951678</v>
      </c>
      <c r="H1392" s="49">
        <v>1844.9569622755553</v>
      </c>
      <c r="I1392" s="47">
        <v>18449.569622755553</v>
      </c>
      <c r="J1392" s="50"/>
      <c r="K1392" s="50"/>
      <c r="L1392" s="49">
        <v>40045.757477618055</v>
      </c>
      <c r="M1392" s="48">
        <f t="shared" si="42"/>
        <v>171548.32610176085</v>
      </c>
    </row>
    <row r="1393" spans="1:13" s="21" customFormat="1" ht="12" customHeight="1" x14ac:dyDescent="0.2">
      <c r="A1393" s="45" t="s">
        <v>35</v>
      </c>
      <c r="B1393" s="54" t="s">
        <v>248</v>
      </c>
      <c r="C1393" s="46">
        <v>508</v>
      </c>
      <c r="D1393" s="47">
        <v>1</v>
      </c>
      <c r="E1393" s="47">
        <v>8633.4748364799998</v>
      </c>
      <c r="F1393" s="48">
        <f t="shared" si="43"/>
        <v>103601.69803776</v>
      </c>
      <c r="G1393" s="49">
        <v>0</v>
      </c>
      <c r="H1393" s="49">
        <v>1785.5791394133335</v>
      </c>
      <c r="I1393" s="47">
        <v>17855.791394133335</v>
      </c>
      <c r="J1393" s="50"/>
      <c r="K1393" s="50"/>
      <c r="L1393" s="49">
        <v>39819.867829831819</v>
      </c>
      <c r="M1393" s="48">
        <f t="shared" si="42"/>
        <v>163062.93640113849</v>
      </c>
    </row>
    <row r="1394" spans="1:13" s="21" customFormat="1" ht="12" customHeight="1" x14ac:dyDescent="0.2">
      <c r="A1394" s="45" t="s">
        <v>35</v>
      </c>
      <c r="B1394" s="54" t="s">
        <v>248</v>
      </c>
      <c r="C1394" s="46">
        <v>508</v>
      </c>
      <c r="D1394" s="47">
        <v>1</v>
      </c>
      <c r="E1394" s="47">
        <v>8637.3443686400005</v>
      </c>
      <c r="F1394" s="48">
        <f t="shared" si="43"/>
        <v>103648.13242368001</v>
      </c>
      <c r="G1394" s="49">
        <v>11368.95890625331</v>
      </c>
      <c r="H1394" s="49">
        <v>1905.3056655359999</v>
      </c>
      <c r="I1394" s="47">
        <v>19053.056655359997</v>
      </c>
      <c r="J1394" s="50"/>
      <c r="K1394" s="50"/>
      <c r="L1394" s="49">
        <v>40790.016660064837</v>
      </c>
      <c r="M1394" s="48">
        <f t="shared" si="42"/>
        <v>176765.47031089416</v>
      </c>
    </row>
    <row r="1395" spans="1:13" s="21" customFormat="1" ht="12" customHeight="1" x14ac:dyDescent="0.2">
      <c r="A1395" s="45" t="s">
        <v>35</v>
      </c>
      <c r="B1395" s="54" t="s">
        <v>248</v>
      </c>
      <c r="C1395" s="46">
        <v>508</v>
      </c>
      <c r="D1395" s="47">
        <v>1</v>
      </c>
      <c r="E1395" s="47">
        <v>8853.6643686400002</v>
      </c>
      <c r="F1395" s="48">
        <f t="shared" si="43"/>
        <v>106243.97242368001</v>
      </c>
      <c r="G1395" s="49">
        <v>20297.254533943298</v>
      </c>
      <c r="H1395" s="49">
        <v>2034.8764241635556</v>
      </c>
      <c r="I1395" s="47">
        <v>20348.764241635556</v>
      </c>
      <c r="J1395" s="50"/>
      <c r="K1395" s="50"/>
      <c r="L1395" s="49">
        <v>41914.01920459851</v>
      </c>
      <c r="M1395" s="48">
        <f t="shared" si="42"/>
        <v>190838.88682802091</v>
      </c>
    </row>
    <row r="1396" spans="1:13" s="21" customFormat="1" ht="12" customHeight="1" x14ac:dyDescent="0.2">
      <c r="A1396" s="45" t="s">
        <v>35</v>
      </c>
      <c r="B1396" s="54" t="s">
        <v>248</v>
      </c>
      <c r="C1396" s="46">
        <v>508</v>
      </c>
      <c r="D1396" s="47">
        <v>1</v>
      </c>
      <c r="E1396" s="47">
        <v>8871.5479756799996</v>
      </c>
      <c r="F1396" s="48">
        <f t="shared" si="43"/>
        <v>106458.57570816</v>
      </c>
      <c r="G1396" s="49">
        <v>11617.402092601344</v>
      </c>
      <c r="H1396" s="49">
        <v>1946.9418623431111</v>
      </c>
      <c r="I1396" s="47">
        <v>19469.418623431109</v>
      </c>
      <c r="J1396" s="50"/>
      <c r="K1396" s="50"/>
      <c r="L1396" s="49">
        <v>41178.717329185216</v>
      </c>
      <c r="M1396" s="48">
        <f t="shared" si="42"/>
        <v>180671.0556157208</v>
      </c>
    </row>
    <row r="1397" spans="1:13" s="21" customFormat="1" ht="12" customHeight="1" x14ac:dyDescent="0.2">
      <c r="A1397" s="45" t="s">
        <v>35</v>
      </c>
      <c r="B1397" s="54" t="s">
        <v>248</v>
      </c>
      <c r="C1397" s="46">
        <v>508</v>
      </c>
      <c r="D1397" s="47">
        <v>1</v>
      </c>
      <c r="E1397" s="47">
        <v>9581.49291008</v>
      </c>
      <c r="F1397" s="48">
        <f t="shared" si="43"/>
        <v>114977.91492096</v>
      </c>
      <c r="G1397" s="49">
        <v>12370.511679012863</v>
      </c>
      <c r="H1397" s="49">
        <v>2073.1542951253332</v>
      </c>
      <c r="I1397" s="47">
        <v>20731.54295125333</v>
      </c>
      <c r="J1397" s="50"/>
      <c r="K1397" s="50"/>
      <c r="L1397" s="49">
        <v>42541.974417271507</v>
      </c>
      <c r="M1397" s="48">
        <f t="shared" si="42"/>
        <v>192695.09826362302</v>
      </c>
    </row>
    <row r="1398" spans="1:13" s="21" customFormat="1" ht="12" customHeight="1" x14ac:dyDescent="0.2">
      <c r="A1398" s="45" t="s">
        <v>35</v>
      </c>
      <c r="B1398" s="54" t="s">
        <v>248</v>
      </c>
      <c r="C1398" s="46">
        <v>508</v>
      </c>
      <c r="D1398" s="47">
        <v>1</v>
      </c>
      <c r="E1398" s="47">
        <v>10622.62549504</v>
      </c>
      <c r="F1398" s="48">
        <f t="shared" si="43"/>
        <v>127471.50594048</v>
      </c>
      <c r="G1398" s="49">
        <v>10106.208843853825</v>
      </c>
      <c r="H1398" s="49">
        <v>2222.9594616320001</v>
      </c>
      <c r="I1398" s="47">
        <v>22229.594616319999</v>
      </c>
      <c r="J1398" s="50"/>
      <c r="K1398" s="50"/>
      <c r="L1398" s="49">
        <v>44485.930404760838</v>
      </c>
      <c r="M1398" s="48">
        <f t="shared" si="42"/>
        <v>206516.19926704667</v>
      </c>
    </row>
    <row r="1399" spans="1:13" s="21" customFormat="1" ht="12" customHeight="1" x14ac:dyDescent="0.2">
      <c r="A1399" s="45" t="s">
        <v>43</v>
      </c>
      <c r="B1399" s="54" t="s">
        <v>248</v>
      </c>
      <c r="C1399" s="46">
        <v>508</v>
      </c>
      <c r="D1399" s="47">
        <v>1</v>
      </c>
      <c r="E1399" s="47">
        <v>41714.816532479999</v>
      </c>
      <c r="F1399" s="48">
        <f t="shared" si="43"/>
        <v>500577.79838975996</v>
      </c>
      <c r="G1399" s="49">
        <v>44511.44012965478</v>
      </c>
      <c r="H1399" s="49">
        <v>7459.601161329776</v>
      </c>
      <c r="I1399" s="47">
        <v>74596.011613297771</v>
      </c>
      <c r="J1399" s="50"/>
      <c r="K1399" s="50"/>
      <c r="L1399" s="49">
        <v>55635.293361574433</v>
      </c>
      <c r="M1399" s="48">
        <f t="shared" si="42"/>
        <v>682780.14465561672</v>
      </c>
    </row>
    <row r="1400" spans="1:13" s="21" customFormat="1" ht="12" customHeight="1" x14ac:dyDescent="0.2">
      <c r="A1400" s="45" t="s">
        <v>57</v>
      </c>
      <c r="B1400" s="54" t="s">
        <v>248</v>
      </c>
      <c r="C1400" s="46">
        <v>508</v>
      </c>
      <c r="D1400" s="47">
        <v>1</v>
      </c>
      <c r="E1400" s="47">
        <v>7768.7313100800002</v>
      </c>
      <c r="F1400" s="48">
        <f t="shared" si="43"/>
        <v>93224.775720959995</v>
      </c>
      <c r="G1400" s="49">
        <v>10447.534173732864</v>
      </c>
      <c r="H1400" s="49">
        <v>1750.8855662364444</v>
      </c>
      <c r="I1400" s="47">
        <v>17508.855662364444</v>
      </c>
      <c r="J1400" s="50"/>
      <c r="K1400" s="50"/>
      <c r="L1400" s="49">
        <v>39183.927725919093</v>
      </c>
      <c r="M1400" s="48">
        <f t="shared" si="42"/>
        <v>162115.97884921284</v>
      </c>
    </row>
    <row r="1401" spans="1:13" s="21" customFormat="1" ht="12" customHeight="1" x14ac:dyDescent="0.2">
      <c r="A1401" s="45" t="s">
        <v>57</v>
      </c>
      <c r="B1401" s="54" t="s">
        <v>248</v>
      </c>
      <c r="C1401" s="46">
        <v>508</v>
      </c>
      <c r="D1401" s="47">
        <v>1</v>
      </c>
      <c r="E1401" s="47">
        <v>8916.3926691840006</v>
      </c>
      <c r="F1401" s="48">
        <f t="shared" si="43"/>
        <v>106996.712030208</v>
      </c>
      <c r="G1401" s="49">
        <v>0</v>
      </c>
      <c r="H1401" s="49">
        <v>1815.3987781973333</v>
      </c>
      <c r="I1401" s="47">
        <v>18153.987781973334</v>
      </c>
      <c r="J1401" s="50"/>
      <c r="K1401" s="50"/>
      <c r="L1401" s="49">
        <v>38838.336634736996</v>
      </c>
      <c r="M1401" s="48">
        <f t="shared" si="42"/>
        <v>165804.43522511565</v>
      </c>
    </row>
    <row r="1402" spans="1:13" s="21" customFormat="1" ht="12" customHeight="1" x14ac:dyDescent="0.2">
      <c r="A1402" s="45" t="s">
        <v>57</v>
      </c>
      <c r="B1402" s="54" t="s">
        <v>248</v>
      </c>
      <c r="C1402" s="46">
        <v>508</v>
      </c>
      <c r="D1402" s="47">
        <v>1</v>
      </c>
      <c r="E1402" s="47">
        <v>9773.7373593600005</v>
      </c>
      <c r="F1402" s="48">
        <f t="shared" si="43"/>
        <v>117284.84831232001</v>
      </c>
      <c r="G1402" s="49">
        <v>15718.055738511361</v>
      </c>
      <c r="H1402" s="49">
        <v>2140.2581343288889</v>
      </c>
      <c r="I1402" s="47">
        <v>21402.58134328889</v>
      </c>
      <c r="J1402" s="50"/>
      <c r="K1402" s="50"/>
      <c r="L1402" s="49">
        <v>43247.213491160233</v>
      </c>
      <c r="M1402" s="48">
        <f t="shared" si="42"/>
        <v>199792.95701960934</v>
      </c>
    </row>
    <row r="1403" spans="1:13" s="21" customFormat="1" ht="12" customHeight="1" x14ac:dyDescent="0.2">
      <c r="A1403" s="45" t="s">
        <v>249</v>
      </c>
      <c r="B1403" s="54" t="s">
        <v>248</v>
      </c>
      <c r="C1403" s="46">
        <v>508</v>
      </c>
      <c r="D1403" s="47">
        <v>1</v>
      </c>
      <c r="E1403" s="47">
        <v>7438.9272422399999</v>
      </c>
      <c r="F1403" s="48">
        <f t="shared" si="43"/>
        <v>89267.126906880003</v>
      </c>
      <c r="G1403" s="49">
        <v>12622.097523210239</v>
      </c>
      <c r="H1403" s="49">
        <v>1718.6951965155554</v>
      </c>
      <c r="I1403" s="47">
        <v>17186.951965155557</v>
      </c>
      <c r="J1403" s="50"/>
      <c r="K1403" s="50"/>
      <c r="L1403" s="49">
        <v>38849.877583820096</v>
      </c>
      <c r="M1403" s="48">
        <f t="shared" si="42"/>
        <v>159644.74917558144</v>
      </c>
    </row>
    <row r="1404" spans="1:13" s="21" customFormat="1" ht="12" customHeight="1" x14ac:dyDescent="0.2">
      <c r="A1404" s="45" t="s">
        <v>250</v>
      </c>
      <c r="B1404" s="54" t="s">
        <v>248</v>
      </c>
      <c r="C1404" s="46">
        <v>508</v>
      </c>
      <c r="D1404" s="47">
        <v>1</v>
      </c>
      <c r="E1404" s="47">
        <v>7297.1492106240003</v>
      </c>
      <c r="F1404" s="48">
        <f t="shared" si="43"/>
        <v>87565.790527488003</v>
      </c>
      <c r="G1404" s="49">
        <v>0</v>
      </c>
      <c r="H1404" s="49">
        <v>1528.1915351040002</v>
      </c>
      <c r="I1404" s="47">
        <v>15281.915351040001</v>
      </c>
      <c r="J1404" s="50"/>
      <c r="K1404" s="50"/>
      <c r="L1404" s="49">
        <v>34816.155767949203</v>
      </c>
      <c r="M1404" s="48">
        <f t="shared" si="42"/>
        <v>139192.0531815812</v>
      </c>
    </row>
    <row r="1405" spans="1:13" s="21" customFormat="1" ht="12" customHeight="1" x14ac:dyDescent="0.2">
      <c r="A1405" s="45" t="s">
        <v>62</v>
      </c>
      <c r="B1405" s="54" t="s">
        <v>248</v>
      </c>
      <c r="C1405" s="46">
        <v>508</v>
      </c>
      <c r="D1405" s="47">
        <v>1</v>
      </c>
      <c r="E1405" s="47">
        <v>11508.177274879999</v>
      </c>
      <c r="F1405" s="48">
        <f t="shared" si="43"/>
        <v>138098.12729855999</v>
      </c>
      <c r="G1405" s="49">
        <v>14414.338453192704</v>
      </c>
      <c r="H1405" s="49">
        <v>2415.6759599786669</v>
      </c>
      <c r="I1405" s="47">
        <v>24156.759599786667</v>
      </c>
      <c r="J1405" s="50"/>
      <c r="K1405" s="50"/>
      <c r="L1405" s="49">
        <v>46154.916949722443</v>
      </c>
      <c r="M1405" s="48">
        <f t="shared" si="42"/>
        <v>225239.81826124046</v>
      </c>
    </row>
    <row r="1406" spans="1:13" s="21" customFormat="1" ht="12" customHeight="1" x14ac:dyDescent="0.2">
      <c r="A1406" s="45" t="s">
        <v>251</v>
      </c>
      <c r="B1406" s="54" t="s">
        <v>248</v>
      </c>
      <c r="C1406" s="46">
        <v>508</v>
      </c>
      <c r="D1406" s="47">
        <v>4</v>
      </c>
      <c r="E1406" s="47">
        <v>7438.9272422399999</v>
      </c>
      <c r="F1406" s="48">
        <f t="shared" si="43"/>
        <v>357068.50762752001</v>
      </c>
      <c r="G1406" s="49">
        <v>50488.390092840957</v>
      </c>
      <c r="H1406" s="49">
        <v>6874.7807860622215</v>
      </c>
      <c r="I1406" s="47">
        <v>68747.807860622226</v>
      </c>
      <c r="J1406" s="50"/>
      <c r="K1406" s="50"/>
      <c r="L1406" s="49">
        <v>155399.51033528039</v>
      </c>
      <c r="M1406" s="48">
        <f t="shared" si="42"/>
        <v>638578.99670232576</v>
      </c>
    </row>
    <row r="1407" spans="1:13" s="21" customFormat="1" ht="12" customHeight="1" x14ac:dyDescent="0.2">
      <c r="A1407" s="45" t="s">
        <v>251</v>
      </c>
      <c r="B1407" s="54" t="s">
        <v>248</v>
      </c>
      <c r="C1407" s="46">
        <v>508</v>
      </c>
      <c r="D1407" s="47">
        <v>1</v>
      </c>
      <c r="E1407" s="47">
        <v>7444.2513100799997</v>
      </c>
      <c r="F1407" s="48">
        <f t="shared" si="43"/>
        <v>89331.01572096</v>
      </c>
      <c r="G1407" s="49">
        <v>10103.325789732864</v>
      </c>
      <c r="H1407" s="49">
        <v>1693.2002329031111</v>
      </c>
      <c r="I1407" s="47">
        <v>16932.002329031111</v>
      </c>
      <c r="J1407" s="50"/>
      <c r="K1407" s="50"/>
      <c r="L1407" s="49">
        <v>38647.569496585755</v>
      </c>
      <c r="M1407" s="48">
        <f t="shared" si="42"/>
        <v>156707.11356921284</v>
      </c>
    </row>
    <row r="1408" spans="1:13" s="21" customFormat="1" ht="12" customHeight="1" x14ac:dyDescent="0.2">
      <c r="A1408" s="45" t="s">
        <v>252</v>
      </c>
      <c r="B1408" s="54" t="s">
        <v>248</v>
      </c>
      <c r="C1408" s="46">
        <v>508</v>
      </c>
      <c r="D1408" s="47">
        <v>2</v>
      </c>
      <c r="E1408" s="47">
        <v>7763.4072422400004</v>
      </c>
      <c r="F1408" s="48">
        <f t="shared" si="43"/>
        <v>186321.77381376002</v>
      </c>
      <c r="G1408" s="49">
        <v>26104.716006420487</v>
      </c>
      <c r="H1408" s="49">
        <v>3554.5637263644444</v>
      </c>
      <c r="I1408" s="47">
        <v>35545.637263644443</v>
      </c>
      <c r="J1408" s="50"/>
      <c r="K1408" s="50"/>
      <c r="L1408" s="49">
        <v>78786.86411697352</v>
      </c>
      <c r="M1408" s="48">
        <f t="shared" si="42"/>
        <v>330313.55492716294</v>
      </c>
    </row>
    <row r="1409" spans="1:13" s="21" customFormat="1" ht="12" customHeight="1" x14ac:dyDescent="0.2">
      <c r="A1409" s="45" t="s">
        <v>252</v>
      </c>
      <c r="B1409" s="54" t="s">
        <v>248</v>
      </c>
      <c r="C1409" s="46">
        <v>508</v>
      </c>
      <c r="D1409" s="47">
        <v>1</v>
      </c>
      <c r="E1409" s="47">
        <v>7880.8023756800003</v>
      </c>
      <c r="F1409" s="48">
        <f t="shared" si="43"/>
        <v>94569.628508160007</v>
      </c>
      <c r="G1409" s="49">
        <v>10566.419160121344</v>
      </c>
      <c r="H1409" s="49">
        <v>1770.809311232</v>
      </c>
      <c r="I1409" s="47">
        <v>17708.093112319999</v>
      </c>
      <c r="J1409" s="50"/>
      <c r="K1409" s="50"/>
      <c r="L1409" s="49">
        <v>39369.178706887767</v>
      </c>
      <c r="M1409" s="48">
        <f t="shared" si="42"/>
        <v>163984.12879872113</v>
      </c>
    </row>
    <row r="1410" spans="1:13" s="21" customFormat="1" ht="12" customHeight="1" x14ac:dyDescent="0.2">
      <c r="A1410" s="45" t="s">
        <v>252</v>
      </c>
      <c r="B1410" s="54" t="s">
        <v>248</v>
      </c>
      <c r="C1410" s="46">
        <v>508</v>
      </c>
      <c r="D1410" s="47">
        <v>1</v>
      </c>
      <c r="E1410" s="47">
        <v>8112</v>
      </c>
      <c r="F1410" s="48">
        <f t="shared" si="43"/>
        <v>97344</v>
      </c>
      <c r="G1410" s="49">
        <v>0</v>
      </c>
      <c r="H1410" s="49">
        <v>1698.6666666666667</v>
      </c>
      <c r="I1410" s="47">
        <v>16986.666666666668</v>
      </c>
      <c r="J1410" s="50"/>
      <c r="K1410" s="50"/>
      <c r="L1410" s="49">
        <v>38857.09796877193</v>
      </c>
      <c r="M1410" s="48">
        <f t="shared" si="42"/>
        <v>154886.43130210528</v>
      </c>
    </row>
    <row r="1411" spans="1:13" s="21" customFormat="1" ht="12" customHeight="1" x14ac:dyDescent="0.2">
      <c r="A1411" s="45" t="s">
        <v>252</v>
      </c>
      <c r="B1411" s="54" t="s">
        <v>248</v>
      </c>
      <c r="C1411" s="46">
        <v>508</v>
      </c>
      <c r="D1411" s="47">
        <v>1</v>
      </c>
      <c r="E1411" s="47">
        <v>8306.4872550399996</v>
      </c>
      <c r="F1411" s="48">
        <f t="shared" si="43"/>
        <v>99677.847060479995</v>
      </c>
      <c r="G1411" s="49">
        <v>13772.482100183039</v>
      </c>
      <c r="H1411" s="49">
        <v>1875.3379766044443</v>
      </c>
      <c r="I1411" s="47">
        <v>18753.379766044443</v>
      </c>
      <c r="J1411" s="50"/>
      <c r="K1411" s="50"/>
      <c r="L1411" s="49">
        <v>40405.384090283987</v>
      </c>
      <c r="M1411" s="48">
        <f t="shared" si="42"/>
        <v>174484.43099359592</v>
      </c>
    </row>
    <row r="1412" spans="1:13" s="21" customFormat="1" ht="12" customHeight="1" x14ac:dyDescent="0.2">
      <c r="A1412" s="45" t="s">
        <v>252</v>
      </c>
      <c r="B1412" s="54" t="s">
        <v>248</v>
      </c>
      <c r="C1412" s="46">
        <v>508</v>
      </c>
      <c r="D1412" s="47">
        <v>1</v>
      </c>
      <c r="E1412" s="47">
        <v>9236.0472422399998</v>
      </c>
      <c r="F1412" s="48">
        <f t="shared" si="43"/>
        <v>110832.56690688001</v>
      </c>
      <c r="G1412" s="49">
        <v>0</v>
      </c>
      <c r="H1412" s="49">
        <v>1886.0078737066667</v>
      </c>
      <c r="I1412" s="47">
        <v>18860.078737066666</v>
      </c>
      <c r="J1412" s="50"/>
      <c r="K1412" s="50"/>
      <c r="L1412" s="49">
        <v>40816.560582844526</v>
      </c>
      <c r="M1412" s="48">
        <f t="shared" si="42"/>
        <v>172395.21410049789</v>
      </c>
    </row>
    <row r="1413" spans="1:13" s="21" customFormat="1" ht="12" customHeight="1" x14ac:dyDescent="0.2">
      <c r="A1413" s="45" t="s">
        <v>252</v>
      </c>
      <c r="B1413" s="54" t="s">
        <v>248</v>
      </c>
      <c r="C1413" s="46">
        <v>508</v>
      </c>
      <c r="D1413" s="47">
        <v>1</v>
      </c>
      <c r="E1413" s="47">
        <v>9237.0449100799997</v>
      </c>
      <c r="F1413" s="48">
        <f t="shared" si="43"/>
        <v>110844.53892096</v>
      </c>
      <c r="G1413" s="49">
        <v>0</v>
      </c>
      <c r="H1413" s="49">
        <v>1886.17415168</v>
      </c>
      <c r="I1413" s="47">
        <v>18861.741516800001</v>
      </c>
      <c r="J1413" s="50"/>
      <c r="K1413" s="50"/>
      <c r="L1413" s="49">
        <v>40818.382696783032</v>
      </c>
      <c r="M1413" s="48">
        <f t="shared" si="42"/>
        <v>172410.83728622302</v>
      </c>
    </row>
    <row r="1414" spans="1:13" s="21" customFormat="1" ht="12" customHeight="1" x14ac:dyDescent="0.2">
      <c r="A1414" s="45" t="s">
        <v>253</v>
      </c>
      <c r="B1414" s="54" t="s">
        <v>248</v>
      </c>
      <c r="C1414" s="46">
        <v>508</v>
      </c>
      <c r="D1414" s="47">
        <v>1</v>
      </c>
      <c r="E1414" s="47">
        <v>6644.0204646399998</v>
      </c>
      <c r="F1414" s="48">
        <f t="shared" si="43"/>
        <v>79728.24557567999</v>
      </c>
      <c r="G1414" s="49">
        <v>0</v>
      </c>
      <c r="H1414" s="49">
        <v>1454.0034107733334</v>
      </c>
      <c r="I1414" s="47">
        <v>14540.034107733334</v>
      </c>
      <c r="J1414" s="50"/>
      <c r="K1414" s="50"/>
      <c r="L1414" s="49">
        <v>35932.63221880301</v>
      </c>
      <c r="M1414" s="48">
        <f t="shared" si="42"/>
        <v>131654.91531298967</v>
      </c>
    </row>
    <row r="1415" spans="1:13" s="21" customFormat="1" ht="12" customHeight="1" x14ac:dyDescent="0.2">
      <c r="A1415" s="45" t="s">
        <v>253</v>
      </c>
      <c r="B1415" s="54" t="s">
        <v>248</v>
      </c>
      <c r="C1415" s="46">
        <v>508</v>
      </c>
      <c r="D1415" s="47">
        <v>1</v>
      </c>
      <c r="E1415" s="47">
        <v>6644.5716480000001</v>
      </c>
      <c r="F1415" s="48">
        <f t="shared" si="43"/>
        <v>79734.859775999998</v>
      </c>
      <c r="G1415" s="49">
        <v>0</v>
      </c>
      <c r="H1415" s="49">
        <v>1148.3352746666669</v>
      </c>
      <c r="I1415" s="47">
        <v>11483.352746666667</v>
      </c>
      <c r="J1415" s="50"/>
      <c r="K1415" s="50"/>
      <c r="L1415" s="49">
        <v>11633.52074587328</v>
      </c>
      <c r="M1415" s="48">
        <f t="shared" si="42"/>
        <v>104000.06854320661</v>
      </c>
    </row>
    <row r="1416" spans="1:13" s="21" customFormat="1" ht="12" customHeight="1" x14ac:dyDescent="0.2">
      <c r="A1416" s="45" t="s">
        <v>253</v>
      </c>
      <c r="B1416" s="54" t="s">
        <v>248</v>
      </c>
      <c r="C1416" s="46">
        <v>508</v>
      </c>
      <c r="D1416" s="47">
        <v>8</v>
      </c>
      <c r="E1416" s="47">
        <v>6645.0328422399998</v>
      </c>
      <c r="F1416" s="48">
        <f t="shared" si="43"/>
        <v>637923.15285504004</v>
      </c>
      <c r="G1416" s="49">
        <v>41649.816775716863</v>
      </c>
      <c r="H1416" s="49">
        <v>12069.628765098669</v>
      </c>
      <c r="I1416" s="47">
        <v>120696.28765098666</v>
      </c>
      <c r="J1416" s="50"/>
      <c r="K1416" s="50"/>
      <c r="L1416" s="49">
        <v>290736.98141066416</v>
      </c>
      <c r="M1416" s="48">
        <f t="shared" si="42"/>
        <v>1103075.8674575062</v>
      </c>
    </row>
    <row r="1417" spans="1:13" s="21" customFormat="1" ht="12" customHeight="1" x14ac:dyDescent="0.2">
      <c r="A1417" s="45" t="s">
        <v>253</v>
      </c>
      <c r="B1417" s="54" t="s">
        <v>248</v>
      </c>
      <c r="C1417" s="46">
        <v>508</v>
      </c>
      <c r="D1417" s="47">
        <v>2</v>
      </c>
      <c r="E1417" s="47">
        <v>6648.1937100799996</v>
      </c>
      <c r="F1417" s="48">
        <f t="shared" si="43"/>
        <v>159556.64904192</v>
      </c>
      <c r="G1417" s="49">
        <v>16203.018803392515</v>
      </c>
      <c r="H1417" s="49">
        <v>3079.1127810560001</v>
      </c>
      <c r="I1417" s="47">
        <v>30791.127810560007</v>
      </c>
      <c r="J1417" s="50"/>
      <c r="K1417" s="50"/>
      <c r="L1417" s="49">
        <v>73149.405505701608</v>
      </c>
      <c r="M1417" s="48">
        <f t="shared" si="42"/>
        <v>282779.31394263013</v>
      </c>
    </row>
    <row r="1418" spans="1:13" s="21" customFormat="1" ht="12" customHeight="1" x14ac:dyDescent="0.2">
      <c r="A1418" s="45" t="s">
        <v>253</v>
      </c>
      <c r="B1418" s="54" t="s">
        <v>248</v>
      </c>
      <c r="C1418" s="46">
        <v>508</v>
      </c>
      <c r="D1418" s="47">
        <v>1</v>
      </c>
      <c r="E1418" s="47">
        <v>7293.9928422399998</v>
      </c>
      <c r="F1418" s="48">
        <f t="shared" si="43"/>
        <v>87527.914106879995</v>
      </c>
      <c r="G1418" s="49">
        <v>7457.9487052861441</v>
      </c>
      <c r="H1418" s="49">
        <v>1640.4487473920003</v>
      </c>
      <c r="I1418" s="47">
        <v>16404.487473920002</v>
      </c>
      <c r="J1418" s="50"/>
      <c r="K1418" s="50"/>
      <c r="L1418" s="49">
        <v>38178.999137782615</v>
      </c>
      <c r="M1418" s="48">
        <f t="shared" si="42"/>
        <v>151209.79817126074</v>
      </c>
    </row>
    <row r="1419" spans="1:13" s="21" customFormat="1" ht="12" customHeight="1" x14ac:dyDescent="0.2">
      <c r="A1419" s="45" t="s">
        <v>253</v>
      </c>
      <c r="B1419" s="54" t="s">
        <v>248</v>
      </c>
      <c r="C1419" s="46">
        <v>508</v>
      </c>
      <c r="D1419" s="47">
        <v>2</v>
      </c>
      <c r="E1419" s="47">
        <v>7437.8698700799996</v>
      </c>
      <c r="F1419" s="48">
        <f t="shared" si="43"/>
        <v>178508.87688191998</v>
      </c>
      <c r="G1419" s="49">
        <v>10096.556358180864</v>
      </c>
      <c r="H1419" s="49">
        <v>3278.3773996942223</v>
      </c>
      <c r="I1419" s="47">
        <v>32783.773996942218</v>
      </c>
      <c r="J1419" s="50"/>
      <c r="K1419" s="50"/>
      <c r="L1419" s="49">
        <v>76429.701424565341</v>
      </c>
      <c r="M1419" s="48">
        <f t="shared" ref="M1419:M1482" si="44">F1419+G1419+H1419+I1419+J1419+K1419+L1419</f>
        <v>301097.28606130264</v>
      </c>
    </row>
    <row r="1420" spans="1:13" s="21" customFormat="1" ht="12" customHeight="1" x14ac:dyDescent="0.2">
      <c r="A1420" s="45" t="s">
        <v>253</v>
      </c>
      <c r="B1420" s="54" t="s">
        <v>248</v>
      </c>
      <c r="C1420" s="46">
        <v>508</v>
      </c>
      <c r="D1420" s="47">
        <v>2</v>
      </c>
      <c r="E1420" s="47">
        <v>7438.6910207999999</v>
      </c>
      <c r="F1420" s="48">
        <f t="shared" ref="F1420:F1483" si="45">(D1420*E1420)*12</f>
        <v>178528.58449919999</v>
      </c>
      <c r="G1420" s="49">
        <v>0</v>
      </c>
      <c r="H1420" s="49">
        <v>3172.8970069333336</v>
      </c>
      <c r="I1420" s="47">
        <v>31728.970069333336</v>
      </c>
      <c r="J1420" s="50"/>
      <c r="K1420" s="50"/>
      <c r="L1420" s="49">
        <v>75587.929610378764</v>
      </c>
      <c r="M1420" s="48">
        <f t="shared" si="44"/>
        <v>289018.38118584541</v>
      </c>
    </row>
    <row r="1421" spans="1:13" s="21" customFormat="1" ht="12" customHeight="1" x14ac:dyDescent="0.2">
      <c r="A1421" s="45" t="s">
        <v>253</v>
      </c>
      <c r="B1421" s="54" t="s">
        <v>248</v>
      </c>
      <c r="C1421" s="46">
        <v>508</v>
      </c>
      <c r="D1421" s="47">
        <v>20</v>
      </c>
      <c r="E1421" s="47">
        <v>7438.9272422399999</v>
      </c>
      <c r="F1421" s="48">
        <f t="shared" si="45"/>
        <v>1785342.5381375998</v>
      </c>
      <c r="G1421" s="49">
        <v>252441.95046420471</v>
      </c>
      <c r="H1421" s="49">
        <v>34373.903930311113</v>
      </c>
      <c r="I1421" s="47">
        <v>343739.03930311103</v>
      </c>
      <c r="J1421" s="50"/>
      <c r="K1421" s="50"/>
      <c r="L1421" s="49">
        <v>776997.55167640198</v>
      </c>
      <c r="M1421" s="48">
        <f t="shared" si="44"/>
        <v>3192894.9835116286</v>
      </c>
    </row>
    <row r="1422" spans="1:13" s="21" customFormat="1" ht="12" customHeight="1" x14ac:dyDescent="0.2">
      <c r="A1422" s="45" t="s">
        <v>253</v>
      </c>
      <c r="B1422" s="54" t="s">
        <v>248</v>
      </c>
      <c r="C1422" s="46">
        <v>508</v>
      </c>
      <c r="D1422" s="47">
        <v>2</v>
      </c>
      <c r="E1422" s="47">
        <v>7441.0904422399999</v>
      </c>
      <c r="F1422" s="48">
        <f t="shared" si="45"/>
        <v>178586.17061376001</v>
      </c>
      <c r="G1422" s="49">
        <v>12624.965926410239</v>
      </c>
      <c r="H1422" s="49">
        <v>3305.9341813333335</v>
      </c>
      <c r="I1422" s="47">
        <v>33059.341813333333</v>
      </c>
      <c r="J1422" s="50"/>
      <c r="K1422" s="50"/>
      <c r="L1422" s="49">
        <v>76651.219420485126</v>
      </c>
      <c r="M1422" s="48">
        <f t="shared" si="44"/>
        <v>304227.63195532205</v>
      </c>
    </row>
    <row r="1423" spans="1:13" s="21" customFormat="1" ht="12" customHeight="1" x14ac:dyDescent="0.2">
      <c r="A1423" s="45" t="s">
        <v>253</v>
      </c>
      <c r="B1423" s="54" t="s">
        <v>248</v>
      </c>
      <c r="C1423" s="46">
        <v>508</v>
      </c>
      <c r="D1423" s="47">
        <v>1</v>
      </c>
      <c r="E1423" s="47">
        <v>7442.0881100799998</v>
      </c>
      <c r="F1423" s="48">
        <f t="shared" si="45"/>
        <v>89305.057320959997</v>
      </c>
      <c r="G1423" s="49">
        <v>12626.288833966079</v>
      </c>
      <c r="H1423" s="49">
        <v>1719.2659087644442</v>
      </c>
      <c r="I1423" s="47">
        <v>17192.659087644442</v>
      </c>
      <c r="J1423" s="50"/>
      <c r="K1423" s="50"/>
      <c r="L1423" s="49">
        <v>38855.172529142648</v>
      </c>
      <c r="M1423" s="48">
        <f t="shared" si="44"/>
        <v>159698.44368047762</v>
      </c>
    </row>
    <row r="1424" spans="1:13" s="21" customFormat="1" ht="12" customHeight="1" x14ac:dyDescent="0.2">
      <c r="A1424" s="45" t="s">
        <v>253</v>
      </c>
      <c r="B1424" s="54" t="s">
        <v>248</v>
      </c>
      <c r="C1424" s="46">
        <v>508</v>
      </c>
      <c r="D1424" s="47">
        <v>5</v>
      </c>
      <c r="E1424" s="47">
        <v>7444.2513100799997</v>
      </c>
      <c r="F1424" s="48">
        <f t="shared" si="45"/>
        <v>446655.07860480004</v>
      </c>
      <c r="G1424" s="49">
        <v>40413.303158931456</v>
      </c>
      <c r="H1424" s="49">
        <v>8360.1761499591121</v>
      </c>
      <c r="I1424" s="47">
        <v>83601.761499591099</v>
      </c>
      <c r="J1424" s="50"/>
      <c r="K1424" s="50"/>
      <c r="L1424" s="49">
        <v>192392.94056671014</v>
      </c>
      <c r="M1424" s="48">
        <f t="shared" si="44"/>
        <v>771423.25997999171</v>
      </c>
    </row>
    <row r="1425" spans="1:13" s="21" customFormat="1" ht="12" customHeight="1" x14ac:dyDescent="0.2">
      <c r="A1425" s="45" t="s">
        <v>253</v>
      </c>
      <c r="B1425" s="54" t="s">
        <v>248</v>
      </c>
      <c r="C1425" s="46">
        <v>508</v>
      </c>
      <c r="D1425" s="47">
        <v>1</v>
      </c>
      <c r="E1425" s="47">
        <v>7685.0328422399998</v>
      </c>
      <c r="F1425" s="48">
        <f t="shared" si="45"/>
        <v>92220.394106880005</v>
      </c>
      <c r="G1425" s="49">
        <v>7769.0601292861429</v>
      </c>
      <c r="H1425" s="49">
        <v>1708.8807473919999</v>
      </c>
      <c r="I1425" s="47">
        <v>17088.807473919998</v>
      </c>
      <c r="J1425" s="50"/>
      <c r="K1425" s="50"/>
      <c r="L1425" s="49">
        <v>38829.009290177622</v>
      </c>
      <c r="M1425" s="48">
        <f t="shared" si="44"/>
        <v>157616.15174765576</v>
      </c>
    </row>
    <row r="1426" spans="1:13" s="21" customFormat="1" ht="12" customHeight="1" x14ac:dyDescent="0.2">
      <c r="A1426" s="45" t="s">
        <v>253</v>
      </c>
      <c r="B1426" s="54" t="s">
        <v>248</v>
      </c>
      <c r="C1426" s="46">
        <v>508</v>
      </c>
      <c r="D1426" s="47">
        <v>1</v>
      </c>
      <c r="E1426" s="47">
        <v>7731.9569100799999</v>
      </c>
      <c r="F1426" s="48">
        <f t="shared" si="45"/>
        <v>92783.482920959999</v>
      </c>
      <c r="G1426" s="49">
        <v>13010.65486276608</v>
      </c>
      <c r="H1426" s="49">
        <v>1771.6033309866668</v>
      </c>
      <c r="I1426" s="47">
        <v>17716.033309866667</v>
      </c>
      <c r="J1426" s="50"/>
      <c r="K1426" s="50"/>
      <c r="L1426" s="49">
        <v>39340.747859844865</v>
      </c>
      <c r="M1426" s="48">
        <f t="shared" si="44"/>
        <v>164622.52228442428</v>
      </c>
    </row>
    <row r="1427" spans="1:13" s="21" customFormat="1" ht="12" customHeight="1" x14ac:dyDescent="0.2">
      <c r="A1427" s="45" t="s">
        <v>253</v>
      </c>
      <c r="B1427" s="54" t="s">
        <v>248</v>
      </c>
      <c r="C1427" s="46">
        <v>508</v>
      </c>
      <c r="D1427" s="47">
        <v>1</v>
      </c>
      <c r="E1427" s="47">
        <v>7763.4072422400004</v>
      </c>
      <c r="F1427" s="48">
        <f t="shared" si="45"/>
        <v>93160.886906880012</v>
      </c>
      <c r="G1427" s="49">
        <v>13052.358003210244</v>
      </c>
      <c r="H1427" s="49">
        <v>1777.2818631822222</v>
      </c>
      <c r="I1427" s="47">
        <v>17772.818631822222</v>
      </c>
      <c r="J1427" s="50"/>
      <c r="K1427" s="50"/>
      <c r="L1427" s="49">
        <v>39393.43205848676</v>
      </c>
      <c r="M1427" s="48">
        <f t="shared" si="44"/>
        <v>165156.77746358147</v>
      </c>
    </row>
    <row r="1428" spans="1:13" s="21" customFormat="1" ht="12" customHeight="1" x14ac:dyDescent="0.2">
      <c r="A1428" s="45" t="s">
        <v>253</v>
      </c>
      <c r="B1428" s="54" t="s">
        <v>248</v>
      </c>
      <c r="C1428" s="46">
        <v>508</v>
      </c>
      <c r="D1428" s="47">
        <v>1</v>
      </c>
      <c r="E1428" s="47">
        <v>7787.20244224</v>
      </c>
      <c r="F1428" s="48">
        <f t="shared" si="45"/>
        <v>93446.429306880003</v>
      </c>
      <c r="G1428" s="49">
        <v>10467.12835072819</v>
      </c>
      <c r="H1428" s="49">
        <v>1754.1693230648887</v>
      </c>
      <c r="I1428" s="47">
        <v>17541.693230648885</v>
      </c>
      <c r="J1428" s="50"/>
      <c r="K1428" s="50"/>
      <c r="L1428" s="49">
        <v>39214.460096909963</v>
      </c>
      <c r="M1428" s="48">
        <f t="shared" si="44"/>
        <v>162423.88030823192</v>
      </c>
    </row>
    <row r="1429" spans="1:13" s="21" customFormat="1" ht="12" customHeight="1" x14ac:dyDescent="0.2">
      <c r="A1429" s="45" t="s">
        <v>253</v>
      </c>
      <c r="B1429" s="54" t="s">
        <v>248</v>
      </c>
      <c r="C1429" s="46">
        <v>508</v>
      </c>
      <c r="D1429" s="47">
        <v>1</v>
      </c>
      <c r="E1429" s="47">
        <v>7789.3656422399999</v>
      </c>
      <c r="F1429" s="48">
        <f t="shared" si="45"/>
        <v>93472.387706879992</v>
      </c>
      <c r="G1429" s="49">
        <v>7852.0673049661436</v>
      </c>
      <c r="H1429" s="49">
        <v>1727.138987392</v>
      </c>
      <c r="I1429" s="47">
        <v>17271.389873920001</v>
      </c>
      <c r="J1429" s="50"/>
      <c r="K1429" s="50"/>
      <c r="L1429" s="49">
        <v>38999.155220417619</v>
      </c>
      <c r="M1429" s="48">
        <f t="shared" si="44"/>
        <v>159322.13909357577</v>
      </c>
    </row>
    <row r="1430" spans="1:13" s="21" customFormat="1" ht="12" customHeight="1" x14ac:dyDescent="0.2">
      <c r="A1430" s="45" t="s">
        <v>253</v>
      </c>
      <c r="B1430" s="54" t="s">
        <v>248</v>
      </c>
      <c r="C1430" s="46">
        <v>508</v>
      </c>
      <c r="D1430" s="47">
        <v>1</v>
      </c>
      <c r="E1430" s="47">
        <v>7798.0227686400003</v>
      </c>
      <c r="F1430" s="48">
        <f t="shared" si="45"/>
        <v>93576.273223680008</v>
      </c>
      <c r="G1430" s="49">
        <v>10478.606552973313</v>
      </c>
      <c r="H1430" s="49">
        <v>1756.0929366471112</v>
      </c>
      <c r="I1430" s="47">
        <v>17560.929366471111</v>
      </c>
      <c r="J1430" s="50"/>
      <c r="K1430" s="50"/>
      <c r="L1430" s="49">
        <v>39232.345855997468</v>
      </c>
      <c r="M1430" s="48">
        <f t="shared" si="44"/>
        <v>162604.24793576903</v>
      </c>
    </row>
    <row r="1431" spans="1:13" s="21" customFormat="1" ht="12" customHeight="1" x14ac:dyDescent="0.2">
      <c r="A1431" s="45" t="s">
        <v>253</v>
      </c>
      <c r="B1431" s="54" t="s">
        <v>248</v>
      </c>
      <c r="C1431" s="46">
        <v>508</v>
      </c>
      <c r="D1431" s="47">
        <v>1</v>
      </c>
      <c r="E1431" s="47">
        <v>8120.8337100799999</v>
      </c>
      <c r="F1431" s="48">
        <f t="shared" si="45"/>
        <v>97450.004520960007</v>
      </c>
      <c r="G1431" s="49">
        <v>8115.7832997396499</v>
      </c>
      <c r="H1431" s="49">
        <v>1785.1458992640003</v>
      </c>
      <c r="I1431" s="47">
        <v>17851.45899264</v>
      </c>
      <c r="J1431" s="50"/>
      <c r="K1431" s="50"/>
      <c r="L1431" s="49">
        <v>39556.656474976015</v>
      </c>
      <c r="M1431" s="48">
        <f t="shared" si="44"/>
        <v>164759.04918757966</v>
      </c>
    </row>
    <row r="1432" spans="1:13" s="21" customFormat="1" ht="12" customHeight="1" x14ac:dyDescent="0.2">
      <c r="A1432" s="45" t="s">
        <v>253</v>
      </c>
      <c r="B1432" s="54" t="s">
        <v>248</v>
      </c>
      <c r="C1432" s="46">
        <v>508</v>
      </c>
      <c r="D1432" s="47">
        <v>1</v>
      </c>
      <c r="E1432" s="47">
        <v>8139.8083686399996</v>
      </c>
      <c r="F1432" s="48">
        <f t="shared" si="45"/>
        <v>97677.700423679998</v>
      </c>
      <c r="G1432" s="49">
        <v>13551.46589681664</v>
      </c>
      <c r="H1432" s="49">
        <v>1845.2431776711112</v>
      </c>
      <c r="I1432" s="47">
        <v>18452.43177671111</v>
      </c>
      <c r="J1432" s="50"/>
      <c r="K1432" s="50"/>
      <c r="L1432" s="49">
        <v>40048.799709493876</v>
      </c>
      <c r="M1432" s="48">
        <f t="shared" si="44"/>
        <v>171575.64098437276</v>
      </c>
    </row>
    <row r="1433" spans="1:13" s="21" customFormat="1" ht="12" customHeight="1" x14ac:dyDescent="0.2">
      <c r="A1433" s="45" t="s">
        <v>253</v>
      </c>
      <c r="B1433" s="54" t="s">
        <v>248</v>
      </c>
      <c r="C1433" s="46">
        <v>508</v>
      </c>
      <c r="D1433" s="47">
        <v>1</v>
      </c>
      <c r="E1433" s="47">
        <v>8152.8074700799998</v>
      </c>
      <c r="F1433" s="48">
        <f t="shared" si="45"/>
        <v>97833.689640960001</v>
      </c>
      <c r="G1433" s="49">
        <v>5427.4810821304309</v>
      </c>
      <c r="H1433" s="49">
        <v>1762.3168420693335</v>
      </c>
      <c r="I1433" s="47">
        <v>17623.168420693335</v>
      </c>
      <c r="J1433" s="50"/>
      <c r="K1433" s="50"/>
      <c r="L1433" s="49">
        <v>39388.01246931139</v>
      </c>
      <c r="M1433" s="48">
        <f t="shared" si="44"/>
        <v>162034.6684551645</v>
      </c>
    </row>
    <row r="1434" spans="1:13" s="21" customFormat="1" ht="12" customHeight="1" x14ac:dyDescent="0.2">
      <c r="A1434" s="45" t="s">
        <v>253</v>
      </c>
      <c r="B1434" s="54" t="s">
        <v>248</v>
      </c>
      <c r="C1434" s="46">
        <v>508</v>
      </c>
      <c r="D1434" s="47">
        <v>1</v>
      </c>
      <c r="E1434" s="47">
        <v>8306.3747686400002</v>
      </c>
      <c r="F1434" s="48">
        <f t="shared" si="45"/>
        <v>99676.497223679995</v>
      </c>
      <c r="G1434" s="49">
        <v>0</v>
      </c>
      <c r="H1434" s="49">
        <v>1731.0624614400001</v>
      </c>
      <c r="I1434" s="47">
        <v>17310.6246144</v>
      </c>
      <c r="J1434" s="50"/>
      <c r="K1434" s="50"/>
      <c r="L1434" s="49">
        <v>39239.005079307935</v>
      </c>
      <c r="M1434" s="48">
        <f t="shared" si="44"/>
        <v>157957.18937882793</v>
      </c>
    </row>
    <row r="1435" spans="1:13" s="21" customFormat="1" ht="12" customHeight="1" x14ac:dyDescent="0.2">
      <c r="A1435" s="45" t="s">
        <v>253</v>
      </c>
      <c r="B1435" s="54" t="s">
        <v>248</v>
      </c>
      <c r="C1435" s="46">
        <v>508</v>
      </c>
      <c r="D1435" s="47">
        <v>1</v>
      </c>
      <c r="E1435" s="47">
        <v>8337.1537100799997</v>
      </c>
      <c r="F1435" s="48">
        <f t="shared" si="45"/>
        <v>100045.84452096</v>
      </c>
      <c r="G1435" s="49">
        <v>8287.8874917396497</v>
      </c>
      <c r="H1435" s="49">
        <v>1823.0018992640003</v>
      </c>
      <c r="I1435" s="47">
        <v>18230.018992640005</v>
      </c>
      <c r="J1435" s="50"/>
      <c r="K1435" s="50"/>
      <c r="L1435" s="49">
        <v>40003.798666528266</v>
      </c>
      <c r="M1435" s="48">
        <f t="shared" si="44"/>
        <v>168390.55157113192</v>
      </c>
    </row>
    <row r="1436" spans="1:13" s="21" customFormat="1" ht="12" customHeight="1" x14ac:dyDescent="0.2">
      <c r="A1436" s="45" t="s">
        <v>253</v>
      </c>
      <c r="B1436" s="54" t="s">
        <v>248</v>
      </c>
      <c r="C1436" s="46">
        <v>508</v>
      </c>
      <c r="D1436" s="47">
        <v>1</v>
      </c>
      <c r="E1436" s="47">
        <v>8478.8942950399996</v>
      </c>
      <c r="F1436" s="48">
        <f t="shared" si="45"/>
        <v>101746.73154047999</v>
      </c>
      <c r="G1436" s="49">
        <v>19601.531369312259</v>
      </c>
      <c r="H1436" s="49">
        <v>1965.1275493546668</v>
      </c>
      <c r="I1436" s="47">
        <v>19651.275493546669</v>
      </c>
      <c r="J1436" s="50"/>
      <c r="K1436" s="50"/>
      <c r="L1436" s="49">
        <v>41265.802491018745</v>
      </c>
      <c r="M1436" s="48">
        <f t="shared" si="44"/>
        <v>184230.46844371234</v>
      </c>
    </row>
    <row r="1437" spans="1:13" s="21" customFormat="1" ht="12" customHeight="1" x14ac:dyDescent="0.2">
      <c r="A1437" s="45" t="s">
        <v>253</v>
      </c>
      <c r="B1437" s="54" t="s">
        <v>248</v>
      </c>
      <c r="C1437" s="46">
        <v>508</v>
      </c>
      <c r="D1437" s="47">
        <v>1</v>
      </c>
      <c r="E1437" s="47">
        <v>8484.2513100800006</v>
      </c>
      <c r="F1437" s="48">
        <f t="shared" si="45"/>
        <v>101811.01572096001</v>
      </c>
      <c r="G1437" s="49">
        <v>11206.557789732866</v>
      </c>
      <c r="H1437" s="49">
        <v>1878.089121792</v>
      </c>
      <c r="I1437" s="47">
        <v>18780.891217920002</v>
      </c>
      <c r="J1437" s="50"/>
      <c r="K1437" s="50"/>
      <c r="L1437" s="49">
        <v>40565.532225794719</v>
      </c>
      <c r="M1437" s="48">
        <f t="shared" si="44"/>
        <v>174242.0860761996</v>
      </c>
    </row>
    <row r="1438" spans="1:13" s="21" customFormat="1" ht="12" customHeight="1" x14ac:dyDescent="0.2">
      <c r="A1438" s="45" t="s">
        <v>253</v>
      </c>
      <c r="B1438" s="54" t="s">
        <v>248</v>
      </c>
      <c r="C1438" s="46">
        <v>508</v>
      </c>
      <c r="D1438" s="47">
        <v>1</v>
      </c>
      <c r="E1438" s="47">
        <v>8698.8320307199992</v>
      </c>
      <c r="F1438" s="48">
        <f t="shared" si="45"/>
        <v>104385.98436864</v>
      </c>
      <c r="G1438" s="49">
        <v>0</v>
      </c>
      <c r="H1438" s="49">
        <v>1796.4720051199997</v>
      </c>
      <c r="I1438" s="47">
        <v>17964.720051199998</v>
      </c>
      <c r="J1438" s="50"/>
      <c r="K1438" s="50"/>
      <c r="L1438" s="49">
        <v>39908.13315636757</v>
      </c>
      <c r="M1438" s="48">
        <f t="shared" si="44"/>
        <v>164055.30958132757</v>
      </c>
    </row>
    <row r="1439" spans="1:13" s="21" customFormat="1" ht="12" customHeight="1" x14ac:dyDescent="0.2">
      <c r="A1439" s="45" t="s">
        <v>253</v>
      </c>
      <c r="B1439" s="54" t="s">
        <v>248</v>
      </c>
      <c r="C1439" s="46">
        <v>508</v>
      </c>
      <c r="D1439" s="47">
        <v>1</v>
      </c>
      <c r="E1439" s="47">
        <v>9154.3214796800003</v>
      </c>
      <c r="F1439" s="48">
        <f t="shared" si="45"/>
        <v>109851.85775616</v>
      </c>
      <c r="G1439" s="49">
        <v>14896.710282055679</v>
      </c>
      <c r="H1439" s="49">
        <v>2028.4191560533332</v>
      </c>
      <c r="I1439" s="47">
        <v>20284.191560533334</v>
      </c>
      <c r="J1439" s="50"/>
      <c r="K1439" s="50"/>
      <c r="L1439" s="49">
        <v>41985.309425454674</v>
      </c>
      <c r="M1439" s="48">
        <f t="shared" si="44"/>
        <v>189046.488180257</v>
      </c>
    </row>
    <row r="1440" spans="1:13" s="21" customFormat="1" ht="12" customHeight="1" x14ac:dyDescent="0.2">
      <c r="A1440" s="45" t="s">
        <v>253</v>
      </c>
      <c r="B1440" s="54" t="s">
        <v>248</v>
      </c>
      <c r="C1440" s="46">
        <v>508</v>
      </c>
      <c r="D1440" s="47">
        <v>1</v>
      </c>
      <c r="E1440" s="47">
        <v>9656.1838796800002</v>
      </c>
      <c r="F1440" s="48">
        <f t="shared" si="45"/>
        <v>115874.20655616</v>
      </c>
      <c r="G1440" s="49">
        <v>12449.743859564545</v>
      </c>
      <c r="H1440" s="49">
        <v>2086.4326897208894</v>
      </c>
      <c r="I1440" s="47">
        <v>20864.326897208892</v>
      </c>
      <c r="J1440" s="50"/>
      <c r="K1440" s="50"/>
      <c r="L1440" s="49">
        <v>42688.592922264317</v>
      </c>
      <c r="M1440" s="48">
        <f t="shared" si="44"/>
        <v>193963.30292491865</v>
      </c>
    </row>
    <row r="1441" spans="1:13" s="21" customFormat="1" ht="12" customHeight="1" x14ac:dyDescent="0.2">
      <c r="A1441" s="45" t="s">
        <v>253</v>
      </c>
      <c r="B1441" s="54" t="s">
        <v>248</v>
      </c>
      <c r="C1441" s="46">
        <v>508</v>
      </c>
      <c r="D1441" s="47">
        <v>1</v>
      </c>
      <c r="E1441" s="47">
        <v>10560.132910079999</v>
      </c>
      <c r="F1441" s="48">
        <f t="shared" si="45"/>
        <v>126721.59492095999</v>
      </c>
      <c r="G1441" s="49">
        <v>13408.652991012863</v>
      </c>
      <c r="H1441" s="49">
        <v>2247.1347395697776</v>
      </c>
      <c r="I1441" s="47">
        <v>22471.347395697776</v>
      </c>
      <c r="J1441" s="50"/>
      <c r="K1441" s="50"/>
      <c r="L1441" s="49">
        <v>44695.296047790922</v>
      </c>
      <c r="M1441" s="48">
        <f t="shared" si="44"/>
        <v>209544.02609503135</v>
      </c>
    </row>
    <row r="1442" spans="1:13" s="21" customFormat="1" ht="12" customHeight="1" x14ac:dyDescent="0.2">
      <c r="A1442" s="45" t="s">
        <v>253</v>
      </c>
      <c r="B1442" s="54" t="s">
        <v>248</v>
      </c>
      <c r="C1442" s="46">
        <v>508</v>
      </c>
      <c r="D1442" s="47">
        <v>1</v>
      </c>
      <c r="E1442" s="47">
        <v>10965.74016512</v>
      </c>
      <c r="F1442" s="48">
        <f t="shared" si="45"/>
        <v>131588.88198144</v>
      </c>
      <c r="G1442" s="49">
        <v>13838.921167159297</v>
      </c>
      <c r="H1442" s="49">
        <v>2319.2426960213338</v>
      </c>
      <c r="I1442" s="47">
        <v>23192.426960213335</v>
      </c>
      <c r="J1442" s="50"/>
      <c r="K1442" s="50"/>
      <c r="L1442" s="49">
        <v>45319.774025207473</v>
      </c>
      <c r="M1442" s="48">
        <f t="shared" si="44"/>
        <v>216259.24683004146</v>
      </c>
    </row>
    <row r="1443" spans="1:13" s="21" customFormat="1" ht="12" customHeight="1" x14ac:dyDescent="0.2">
      <c r="A1443" s="45" t="s">
        <v>157</v>
      </c>
      <c r="B1443" s="54" t="s">
        <v>248</v>
      </c>
      <c r="C1443" s="46">
        <v>508</v>
      </c>
      <c r="D1443" s="47">
        <v>1</v>
      </c>
      <c r="E1443" s="47">
        <v>10808.0870144</v>
      </c>
      <c r="F1443" s="48">
        <f t="shared" si="45"/>
        <v>129697.0441728</v>
      </c>
      <c r="G1443" s="49">
        <v>13671.682704875522</v>
      </c>
      <c r="H1443" s="49">
        <v>2291.2154692266672</v>
      </c>
      <c r="I1443" s="47">
        <v>22912.154692266671</v>
      </c>
      <c r="J1443" s="50"/>
      <c r="K1443" s="50"/>
      <c r="L1443" s="49">
        <v>45077.049272453085</v>
      </c>
      <c r="M1443" s="48">
        <f t="shared" si="44"/>
        <v>213649.14631162194</v>
      </c>
    </row>
    <row r="1444" spans="1:13" s="21" customFormat="1" ht="12" customHeight="1" x14ac:dyDescent="0.2">
      <c r="A1444" s="45" t="s">
        <v>205</v>
      </c>
      <c r="B1444" s="54" t="s">
        <v>248</v>
      </c>
      <c r="C1444" s="46">
        <v>508</v>
      </c>
      <c r="D1444" s="47">
        <v>1</v>
      </c>
      <c r="E1444" s="47">
        <v>5061.8879999999999</v>
      </c>
      <c r="F1444" s="48">
        <f t="shared" si="45"/>
        <v>60742.656000000003</v>
      </c>
      <c r="G1444" s="49">
        <v>0</v>
      </c>
      <c r="H1444" s="49">
        <v>1190.3146666666667</v>
      </c>
      <c r="I1444" s="47">
        <v>11903.146666666666</v>
      </c>
      <c r="J1444" s="50"/>
      <c r="K1444" s="50"/>
      <c r="L1444" s="49">
        <v>33878.038245546661</v>
      </c>
      <c r="M1444" s="48">
        <f t="shared" si="44"/>
        <v>107714.15557887999</v>
      </c>
    </row>
    <row r="1445" spans="1:13" s="21" customFormat="1" ht="12" customHeight="1" x14ac:dyDescent="0.2">
      <c r="A1445" s="45" t="s">
        <v>205</v>
      </c>
      <c r="B1445" s="54" t="s">
        <v>248</v>
      </c>
      <c r="C1445" s="46">
        <v>508</v>
      </c>
      <c r="D1445" s="47">
        <v>7</v>
      </c>
      <c r="E1445" s="47">
        <v>6143.4880000000003</v>
      </c>
      <c r="F1445" s="48">
        <f t="shared" si="45"/>
        <v>516052.99200000009</v>
      </c>
      <c r="G1445" s="49">
        <v>0</v>
      </c>
      <c r="H1445" s="49">
        <v>8371.0293333333339</v>
      </c>
      <c r="I1445" s="47">
        <v>83710.293333333335</v>
      </c>
      <c r="J1445" s="50"/>
      <c r="K1445" s="50"/>
      <c r="L1445" s="49">
        <v>149357.72071509334</v>
      </c>
      <c r="M1445" s="48">
        <f t="shared" si="44"/>
        <v>757492.0353817601</v>
      </c>
    </row>
    <row r="1446" spans="1:13" s="21" customFormat="1" ht="12" customHeight="1" x14ac:dyDescent="0.2">
      <c r="A1446" s="45" t="s">
        <v>205</v>
      </c>
      <c r="B1446" s="54" t="s">
        <v>248</v>
      </c>
      <c r="C1446" s="46">
        <v>508</v>
      </c>
      <c r="D1446" s="47">
        <v>1</v>
      </c>
      <c r="E1446" s="47">
        <v>6193.7036595199997</v>
      </c>
      <c r="F1446" s="48">
        <f t="shared" si="45"/>
        <v>74324.443914239993</v>
      </c>
      <c r="G1446" s="49">
        <v>6582.5586315141118</v>
      </c>
      <c r="H1446" s="49">
        <v>1447.8981404160002</v>
      </c>
      <c r="I1446" s="47">
        <v>14478.98140416</v>
      </c>
      <c r="J1446" s="50"/>
      <c r="K1446" s="50"/>
      <c r="L1446" s="49">
        <v>35671.478636534826</v>
      </c>
      <c r="M1446" s="48">
        <f t="shared" si="44"/>
        <v>132505.36072686495</v>
      </c>
    </row>
    <row r="1447" spans="1:13" s="21" customFormat="1" ht="12" customHeight="1" x14ac:dyDescent="0.2">
      <c r="A1447" s="45" t="s">
        <v>205</v>
      </c>
      <c r="B1447" s="54" t="s">
        <v>248</v>
      </c>
      <c r="C1447" s="46">
        <v>508</v>
      </c>
      <c r="D1447" s="47">
        <v>1</v>
      </c>
      <c r="E1447" s="47">
        <v>6230.4736000000003</v>
      </c>
      <c r="F1447" s="48">
        <f t="shared" si="45"/>
        <v>74765.683199999999</v>
      </c>
      <c r="G1447" s="49">
        <v>0</v>
      </c>
      <c r="H1447" s="49">
        <v>1385.0789333333337</v>
      </c>
      <c r="I1447" s="47">
        <v>13850.789333333336</v>
      </c>
      <c r="J1447" s="50"/>
      <c r="K1447" s="50"/>
      <c r="L1447" s="49">
        <v>35234.096138069326</v>
      </c>
      <c r="M1447" s="48">
        <f t="shared" si="44"/>
        <v>125235.647604736</v>
      </c>
    </row>
    <row r="1448" spans="1:13" s="21" customFormat="1" ht="12" customHeight="1" x14ac:dyDescent="0.2">
      <c r="A1448" s="45" t="s">
        <v>205</v>
      </c>
      <c r="B1448" s="54" t="s">
        <v>248</v>
      </c>
      <c r="C1448" s="46">
        <v>508</v>
      </c>
      <c r="D1448" s="47">
        <v>1</v>
      </c>
      <c r="E1448" s="47">
        <v>6643.9754700800004</v>
      </c>
      <c r="F1448" s="48">
        <f t="shared" si="45"/>
        <v>79727.705640960005</v>
      </c>
      <c r="G1448" s="49">
        <v>4627.1965893304314</v>
      </c>
      <c r="H1448" s="49">
        <v>1502.4624420693335</v>
      </c>
      <c r="I1448" s="47">
        <v>15024.624420693333</v>
      </c>
      <c r="J1448" s="50"/>
      <c r="K1448" s="50"/>
      <c r="L1448" s="49">
        <v>36294.814127155594</v>
      </c>
      <c r="M1448" s="48">
        <f t="shared" si="44"/>
        <v>137176.80322020868</v>
      </c>
    </row>
    <row r="1449" spans="1:13" s="21" customFormat="1" ht="12" customHeight="1" x14ac:dyDescent="0.2">
      <c r="A1449" s="45" t="s">
        <v>205</v>
      </c>
      <c r="B1449" s="54" t="s">
        <v>248</v>
      </c>
      <c r="C1449" s="46">
        <v>508</v>
      </c>
      <c r="D1449" s="47">
        <v>1</v>
      </c>
      <c r="E1449" s="47">
        <v>6645.0328422399998</v>
      </c>
      <c r="F1449" s="48">
        <f t="shared" si="45"/>
        <v>79740.394106880005</v>
      </c>
      <c r="G1449" s="49">
        <v>6941.6361292861448</v>
      </c>
      <c r="H1449" s="49">
        <v>1526.8807473920001</v>
      </c>
      <c r="I1449" s="47">
        <v>15268.80747392</v>
      </c>
      <c r="J1449" s="50"/>
      <c r="K1449" s="50"/>
      <c r="L1449" s="49">
        <v>36477.988887752384</v>
      </c>
      <c r="M1449" s="48">
        <f t="shared" si="44"/>
        <v>139955.70734523053</v>
      </c>
    </row>
    <row r="1450" spans="1:13" s="21" customFormat="1" ht="12" customHeight="1" x14ac:dyDescent="0.2">
      <c r="A1450" s="45" t="s">
        <v>205</v>
      </c>
      <c r="B1450" s="54" t="s">
        <v>248</v>
      </c>
      <c r="C1450" s="46">
        <v>508</v>
      </c>
      <c r="D1450" s="47">
        <v>1</v>
      </c>
      <c r="E1450" s="47">
        <v>6648.1937100799996</v>
      </c>
      <c r="F1450" s="48">
        <f t="shared" si="45"/>
        <v>79778.324520959999</v>
      </c>
      <c r="G1450" s="49">
        <v>9258.8678876528647</v>
      </c>
      <c r="H1450" s="49">
        <v>1551.6788817920001</v>
      </c>
      <c r="I1450" s="47">
        <v>15516.788817920002</v>
      </c>
      <c r="J1450" s="50"/>
      <c r="K1450" s="50"/>
      <c r="L1450" s="49">
        <v>36665.313041153044</v>
      </c>
      <c r="M1450" s="48">
        <f t="shared" si="44"/>
        <v>142770.97314947791</v>
      </c>
    </row>
    <row r="1451" spans="1:13" s="21" customFormat="1" ht="12" customHeight="1" x14ac:dyDescent="0.2">
      <c r="A1451" s="45" t="s">
        <v>205</v>
      </c>
      <c r="B1451" s="54" t="s">
        <v>248</v>
      </c>
      <c r="C1451" s="46">
        <v>508</v>
      </c>
      <c r="D1451" s="47">
        <v>2</v>
      </c>
      <c r="E1451" s="47">
        <v>7438.9272422399999</v>
      </c>
      <c r="F1451" s="48">
        <f t="shared" si="45"/>
        <v>178534.25381376001</v>
      </c>
      <c r="G1451" s="49">
        <v>12622.097523210239</v>
      </c>
      <c r="H1451" s="49">
        <v>3305.1830702222219</v>
      </c>
      <c r="I1451" s="47">
        <v>33051.830702222222</v>
      </c>
      <c r="J1451" s="50"/>
      <c r="K1451" s="50"/>
      <c r="L1451" s="49">
        <v>76644.21190233402</v>
      </c>
      <c r="M1451" s="48">
        <f t="shared" si="44"/>
        <v>304157.57701174874</v>
      </c>
    </row>
    <row r="1452" spans="1:13" s="21" customFormat="1" ht="12" customHeight="1" x14ac:dyDescent="0.2">
      <c r="A1452" s="45" t="s">
        <v>205</v>
      </c>
      <c r="B1452" s="54" t="s">
        <v>248</v>
      </c>
      <c r="C1452" s="46">
        <v>508</v>
      </c>
      <c r="D1452" s="47">
        <v>1</v>
      </c>
      <c r="E1452" s="47">
        <v>7444.2513100799997</v>
      </c>
      <c r="F1452" s="48">
        <f t="shared" si="45"/>
        <v>89331.01572096</v>
      </c>
      <c r="G1452" s="49">
        <v>10103.325789732864</v>
      </c>
      <c r="H1452" s="49">
        <v>1693.2002329031111</v>
      </c>
      <c r="I1452" s="47">
        <v>16932.002329031111</v>
      </c>
      <c r="J1452" s="50"/>
      <c r="K1452" s="50"/>
      <c r="L1452" s="49">
        <v>38647.569496585755</v>
      </c>
      <c r="M1452" s="48">
        <f t="shared" si="44"/>
        <v>156707.11356921284</v>
      </c>
    </row>
    <row r="1453" spans="1:13" s="21" customFormat="1" ht="12" customHeight="1" x14ac:dyDescent="0.2">
      <c r="A1453" s="45" t="s">
        <v>205</v>
      </c>
      <c r="B1453" s="54" t="s">
        <v>248</v>
      </c>
      <c r="C1453" s="46">
        <v>508</v>
      </c>
      <c r="D1453" s="47">
        <v>1</v>
      </c>
      <c r="E1453" s="47">
        <v>8152.7832422399997</v>
      </c>
      <c r="F1453" s="48">
        <f t="shared" si="45"/>
        <v>97833.39890688</v>
      </c>
      <c r="G1453" s="49">
        <v>8141.2023475261431</v>
      </c>
      <c r="H1453" s="49">
        <v>1790.737067392</v>
      </c>
      <c r="I1453" s="47">
        <v>17907.370673919999</v>
      </c>
      <c r="J1453" s="50"/>
      <c r="K1453" s="50"/>
      <c r="L1453" s="49">
        <v>39616.545234019293</v>
      </c>
      <c r="M1453" s="48">
        <f t="shared" si="44"/>
        <v>165289.25422973742</v>
      </c>
    </row>
    <row r="1454" spans="1:13" s="21" customFormat="1" ht="12" customHeight="1" x14ac:dyDescent="0.2">
      <c r="A1454" s="45" t="s">
        <v>205</v>
      </c>
      <c r="B1454" s="54" t="s">
        <v>248</v>
      </c>
      <c r="C1454" s="46">
        <v>508</v>
      </c>
      <c r="D1454" s="47">
        <v>1</v>
      </c>
      <c r="E1454" s="47">
        <v>10123.776</v>
      </c>
      <c r="F1454" s="48">
        <f t="shared" si="45"/>
        <v>121485.31200000001</v>
      </c>
      <c r="G1454" s="49">
        <v>0</v>
      </c>
      <c r="H1454" s="49">
        <v>1728.2026666666666</v>
      </c>
      <c r="I1454" s="47">
        <v>17282.026666666668</v>
      </c>
      <c r="J1454" s="50"/>
      <c r="K1454" s="50"/>
      <c r="L1454" s="49">
        <v>18120.769235828764</v>
      </c>
      <c r="M1454" s="48">
        <f t="shared" si="44"/>
        <v>158616.3105691621</v>
      </c>
    </row>
    <row r="1455" spans="1:13" s="21" customFormat="1" ht="12" customHeight="1" x14ac:dyDescent="0.2">
      <c r="A1455" s="45" t="s">
        <v>32</v>
      </c>
      <c r="B1455" s="54" t="s">
        <v>248</v>
      </c>
      <c r="C1455" s="46">
        <v>508</v>
      </c>
      <c r="D1455" s="47">
        <v>1</v>
      </c>
      <c r="E1455" s="47">
        <v>8096.5443686400004</v>
      </c>
      <c r="F1455" s="48">
        <f t="shared" si="45"/>
        <v>97158.532423680008</v>
      </c>
      <c r="G1455" s="49">
        <v>16192.917399379969</v>
      </c>
      <c r="H1455" s="49">
        <v>1865.6998009173335</v>
      </c>
      <c r="I1455" s="47">
        <v>18656.998009173334</v>
      </c>
      <c r="J1455" s="50"/>
      <c r="K1455" s="50"/>
      <c r="L1455" s="49">
        <v>40193.090750190699</v>
      </c>
      <c r="M1455" s="48">
        <f t="shared" si="44"/>
        <v>174067.23838334135</v>
      </c>
    </row>
    <row r="1456" spans="1:13" s="21" customFormat="1" ht="12" customHeight="1" x14ac:dyDescent="0.2">
      <c r="A1456" s="45" t="s">
        <v>107</v>
      </c>
      <c r="B1456" s="54" t="s">
        <v>248</v>
      </c>
      <c r="C1456" s="46">
        <v>508</v>
      </c>
      <c r="D1456" s="47">
        <v>1</v>
      </c>
      <c r="E1456" s="47">
        <v>8079.7709158400003</v>
      </c>
      <c r="F1456" s="48">
        <f t="shared" si="45"/>
        <v>96957.250990080007</v>
      </c>
      <c r="G1456" s="49">
        <v>12975.401834403841</v>
      </c>
      <c r="H1456" s="49">
        <v>1766.8030820266667</v>
      </c>
      <c r="I1456" s="47">
        <v>17668.030820266667</v>
      </c>
      <c r="J1456" s="50"/>
      <c r="K1456" s="50"/>
      <c r="L1456" s="49">
        <v>34897.166338411356</v>
      </c>
      <c r="M1456" s="48">
        <f t="shared" si="44"/>
        <v>164264.65306518853</v>
      </c>
    </row>
    <row r="1457" spans="1:13" s="21" customFormat="1" ht="12" customHeight="1" x14ac:dyDescent="0.2">
      <c r="A1457" s="45" t="s">
        <v>33</v>
      </c>
      <c r="B1457" s="54" t="s">
        <v>248</v>
      </c>
      <c r="C1457" s="46">
        <v>508</v>
      </c>
      <c r="D1457" s="47">
        <v>1</v>
      </c>
      <c r="E1457" s="47">
        <v>6193.5617536</v>
      </c>
      <c r="F1457" s="48">
        <f t="shared" si="45"/>
        <v>74322.741043200003</v>
      </c>
      <c r="G1457" s="49">
        <v>8776.5943082188787</v>
      </c>
      <c r="H1457" s="49">
        <v>1470.8554228622222</v>
      </c>
      <c r="I1457" s="47">
        <v>14708.554228622223</v>
      </c>
      <c r="J1457" s="50"/>
      <c r="K1457" s="50"/>
      <c r="L1457" s="49">
        <v>35831.320093003589</v>
      </c>
      <c r="M1457" s="48">
        <f t="shared" si="44"/>
        <v>135110.0650959069</v>
      </c>
    </row>
    <row r="1458" spans="1:13" s="21" customFormat="1" ht="12" customHeight="1" x14ac:dyDescent="0.2">
      <c r="A1458" s="45" t="s">
        <v>33</v>
      </c>
      <c r="B1458" s="54" t="s">
        <v>248</v>
      </c>
      <c r="C1458" s="46">
        <v>508</v>
      </c>
      <c r="D1458" s="47">
        <v>1</v>
      </c>
      <c r="E1458" s="47">
        <v>7729.79371008</v>
      </c>
      <c r="F1458" s="48">
        <f t="shared" si="45"/>
        <v>92757.524520959996</v>
      </c>
      <c r="G1458" s="49">
        <v>10406.229167652866</v>
      </c>
      <c r="H1458" s="49">
        <v>1743.9633262364446</v>
      </c>
      <c r="I1458" s="47">
        <v>17439.633262364448</v>
      </c>
      <c r="J1458" s="50"/>
      <c r="K1458" s="50"/>
      <c r="L1458" s="49">
        <v>39119.564738399094</v>
      </c>
      <c r="M1458" s="48">
        <f t="shared" si="44"/>
        <v>161466.91501561285</v>
      </c>
    </row>
    <row r="1459" spans="1:13" s="21" customFormat="1" ht="12" customHeight="1" x14ac:dyDescent="0.2">
      <c r="A1459" s="45" t="s">
        <v>33</v>
      </c>
      <c r="B1459" s="54" t="s">
        <v>248</v>
      </c>
      <c r="C1459" s="46">
        <v>508</v>
      </c>
      <c r="D1459" s="47">
        <v>1</v>
      </c>
      <c r="E1459" s="47">
        <v>16848.145500160001</v>
      </c>
      <c r="F1459" s="48">
        <f t="shared" si="45"/>
        <v>202177.74600192002</v>
      </c>
      <c r="G1459" s="49">
        <v>10039.488373284865</v>
      </c>
      <c r="H1459" s="49">
        <v>3259.8472805831107</v>
      </c>
      <c r="I1459" s="47">
        <v>32598.472805831108</v>
      </c>
      <c r="J1459" s="50"/>
      <c r="K1459" s="50"/>
      <c r="L1459" s="49">
        <v>53465.710720979529</v>
      </c>
      <c r="M1459" s="48">
        <f t="shared" si="44"/>
        <v>301541.26518259867</v>
      </c>
    </row>
    <row r="1460" spans="1:13" s="21" customFormat="1" ht="12" customHeight="1" x14ac:dyDescent="0.2">
      <c r="A1460" s="45" t="s">
        <v>33</v>
      </c>
      <c r="B1460" s="54" t="s">
        <v>248</v>
      </c>
      <c r="C1460" s="46">
        <v>508</v>
      </c>
      <c r="D1460" s="47">
        <v>1</v>
      </c>
      <c r="E1460" s="47">
        <v>16849.202872319998</v>
      </c>
      <c r="F1460" s="48">
        <f t="shared" si="45"/>
        <v>202190.43446783998</v>
      </c>
      <c r="G1460" s="49">
        <v>10040.049203478527</v>
      </c>
      <c r="H1460" s="49">
        <v>3260.0293835662224</v>
      </c>
      <c r="I1460" s="47">
        <v>32600.293835662222</v>
      </c>
      <c r="J1460" s="50"/>
      <c r="K1460" s="50"/>
      <c r="L1460" s="49">
        <v>53467.287791086237</v>
      </c>
      <c r="M1460" s="48">
        <f t="shared" si="44"/>
        <v>301558.09468163317</v>
      </c>
    </row>
    <row r="1461" spans="1:13" s="21" customFormat="1" ht="12" customHeight="1" x14ac:dyDescent="0.2">
      <c r="A1461" s="45" t="s">
        <v>28</v>
      </c>
      <c r="B1461" s="54" t="s">
        <v>254</v>
      </c>
      <c r="C1461" s="46">
        <v>508</v>
      </c>
      <c r="D1461" s="47">
        <v>1</v>
      </c>
      <c r="E1461" s="47">
        <v>6648.1937100799996</v>
      </c>
      <c r="F1461" s="48">
        <f t="shared" si="45"/>
        <v>79778.324520959999</v>
      </c>
      <c r="G1461" s="49">
        <v>6944.1509157396486</v>
      </c>
      <c r="H1461" s="49">
        <v>1527.4338992640003</v>
      </c>
      <c r="I1461" s="47">
        <v>15274.338992640003</v>
      </c>
      <c r="J1461" s="50"/>
      <c r="K1461" s="50"/>
      <c r="L1461" s="49">
        <v>36484.092464548557</v>
      </c>
      <c r="M1461" s="48">
        <f t="shared" si="44"/>
        <v>140008.34079315219</v>
      </c>
    </row>
    <row r="1462" spans="1:13" s="21" customFormat="1" ht="12" customHeight="1" x14ac:dyDescent="0.2">
      <c r="A1462" s="45" t="s">
        <v>28</v>
      </c>
      <c r="B1462" s="54" t="s">
        <v>254</v>
      </c>
      <c r="C1462" s="46">
        <v>508</v>
      </c>
      <c r="D1462" s="47">
        <v>1</v>
      </c>
      <c r="E1462" s="47">
        <v>7438.9272422399999</v>
      </c>
      <c r="F1462" s="48">
        <f t="shared" si="45"/>
        <v>89267.126906880003</v>
      </c>
      <c r="G1462" s="49">
        <v>12622.097523210239</v>
      </c>
      <c r="H1462" s="49">
        <v>1718.6951965155554</v>
      </c>
      <c r="I1462" s="47">
        <v>17186.951965155557</v>
      </c>
      <c r="J1462" s="50"/>
      <c r="K1462" s="50"/>
      <c r="L1462" s="49">
        <v>38849.877583820096</v>
      </c>
      <c r="M1462" s="48">
        <f t="shared" si="44"/>
        <v>159644.74917558144</v>
      </c>
    </row>
    <row r="1463" spans="1:13" s="21" customFormat="1" ht="12" customHeight="1" x14ac:dyDescent="0.2">
      <c r="A1463" s="45" t="s">
        <v>28</v>
      </c>
      <c r="B1463" s="54" t="s">
        <v>254</v>
      </c>
      <c r="C1463" s="46">
        <v>508</v>
      </c>
      <c r="D1463" s="47">
        <v>1</v>
      </c>
      <c r="E1463" s="47">
        <v>8303.6750950400001</v>
      </c>
      <c r="F1463" s="48">
        <f t="shared" si="45"/>
        <v>99644.101140479994</v>
      </c>
      <c r="G1463" s="49">
        <v>13768.753176023039</v>
      </c>
      <c r="H1463" s="49">
        <v>1874.8302254933333</v>
      </c>
      <c r="I1463" s="47">
        <v>18748.302254933333</v>
      </c>
      <c r="J1463" s="50"/>
      <c r="K1463" s="50"/>
      <c r="L1463" s="49">
        <v>40399.308749813958</v>
      </c>
      <c r="M1463" s="48">
        <f t="shared" si="44"/>
        <v>174435.29554674367</v>
      </c>
    </row>
    <row r="1464" spans="1:13" s="21" customFormat="1" ht="12" customHeight="1" x14ac:dyDescent="0.2">
      <c r="A1464" s="45" t="s">
        <v>28</v>
      </c>
      <c r="B1464" s="54" t="s">
        <v>254</v>
      </c>
      <c r="C1464" s="46">
        <v>508</v>
      </c>
      <c r="D1464" s="47">
        <v>1</v>
      </c>
      <c r="E1464" s="47">
        <v>8317.7687756800005</v>
      </c>
      <c r="F1464" s="48">
        <f t="shared" si="45"/>
        <v>99813.225308160007</v>
      </c>
      <c r="G1464" s="49">
        <v>13787.44139655168</v>
      </c>
      <c r="H1464" s="49">
        <v>1877.3749178311114</v>
      </c>
      <c r="I1464" s="47">
        <v>18773.749178311111</v>
      </c>
      <c r="J1464" s="50"/>
      <c r="K1464" s="50"/>
      <c r="L1464" s="49">
        <v>40429.756486914295</v>
      </c>
      <c r="M1464" s="48">
        <f t="shared" si="44"/>
        <v>174681.54728776819</v>
      </c>
    </row>
    <row r="1465" spans="1:13" s="21" customFormat="1" ht="12" customHeight="1" x14ac:dyDescent="0.2">
      <c r="A1465" s="45" t="s">
        <v>28</v>
      </c>
      <c r="B1465" s="54" t="s">
        <v>254</v>
      </c>
      <c r="C1465" s="46">
        <v>508</v>
      </c>
      <c r="D1465" s="47">
        <v>1</v>
      </c>
      <c r="E1465" s="47">
        <v>8652.4824422399997</v>
      </c>
      <c r="F1465" s="48">
        <f t="shared" si="45"/>
        <v>103829.78930688</v>
      </c>
      <c r="G1465" s="49">
        <v>14231.27171841024</v>
      </c>
      <c r="H1465" s="49">
        <v>1937.8093298488886</v>
      </c>
      <c r="I1465" s="47">
        <v>19378.093298488886</v>
      </c>
      <c r="J1465" s="50"/>
      <c r="K1465" s="50"/>
      <c r="L1465" s="49">
        <v>41053.395152138728</v>
      </c>
      <c r="M1465" s="48">
        <f t="shared" si="44"/>
        <v>180430.35880576674</v>
      </c>
    </row>
    <row r="1466" spans="1:13" s="21" customFormat="1" ht="12" customHeight="1" x14ac:dyDescent="0.2">
      <c r="A1466" s="45" t="s">
        <v>30</v>
      </c>
      <c r="B1466" s="54" t="s">
        <v>254</v>
      </c>
      <c r="C1466" s="46">
        <v>508</v>
      </c>
      <c r="D1466" s="47">
        <v>1</v>
      </c>
      <c r="E1466" s="47">
        <v>6645.3815500800001</v>
      </c>
      <c r="F1466" s="48">
        <f t="shared" si="45"/>
        <v>79744.578600959998</v>
      </c>
      <c r="G1466" s="49">
        <v>4627.9423741624323</v>
      </c>
      <c r="H1466" s="49">
        <v>1502.7046002915558</v>
      </c>
      <c r="I1466" s="47">
        <v>15027.046002915557</v>
      </c>
      <c r="J1466" s="50"/>
      <c r="K1466" s="50"/>
      <c r="L1466" s="49">
        <v>36297.50004741842</v>
      </c>
      <c r="M1466" s="48">
        <f t="shared" si="44"/>
        <v>137199.77162574796</v>
      </c>
    </row>
    <row r="1467" spans="1:13" s="21" customFormat="1" ht="12" customHeight="1" x14ac:dyDescent="0.2">
      <c r="A1467" s="45" t="s">
        <v>30</v>
      </c>
      <c r="B1467" s="54" t="s">
        <v>254</v>
      </c>
      <c r="C1467" s="46">
        <v>508</v>
      </c>
      <c r="D1467" s="47">
        <v>1</v>
      </c>
      <c r="E1467" s="47">
        <v>6648.1937100799996</v>
      </c>
      <c r="F1467" s="48">
        <f t="shared" si="45"/>
        <v>79778.324520959999</v>
      </c>
      <c r="G1467" s="49">
        <v>9258.8678876528647</v>
      </c>
      <c r="H1467" s="49">
        <v>1551.6788817920001</v>
      </c>
      <c r="I1467" s="47">
        <v>15516.788817920002</v>
      </c>
      <c r="J1467" s="50"/>
      <c r="K1467" s="50"/>
      <c r="L1467" s="49">
        <v>36665.313041153044</v>
      </c>
      <c r="M1467" s="48">
        <f t="shared" si="44"/>
        <v>142770.97314947791</v>
      </c>
    </row>
    <row r="1468" spans="1:13" s="21" customFormat="1" ht="12" customHeight="1" x14ac:dyDescent="0.2">
      <c r="A1468" s="45" t="s">
        <v>30</v>
      </c>
      <c r="B1468" s="54" t="s">
        <v>254</v>
      </c>
      <c r="C1468" s="46">
        <v>508</v>
      </c>
      <c r="D1468" s="47">
        <v>1</v>
      </c>
      <c r="E1468" s="47">
        <v>7286.2944460799999</v>
      </c>
      <c r="F1468" s="48">
        <f t="shared" si="45"/>
        <v>87435.533352960003</v>
      </c>
      <c r="G1468" s="49">
        <v>4967.8825742008321</v>
      </c>
      <c r="H1468" s="49">
        <v>1613.0840434915556</v>
      </c>
      <c r="I1468" s="47">
        <v>16130.840434915555</v>
      </c>
      <c r="J1468" s="50"/>
      <c r="K1468" s="50"/>
      <c r="L1468" s="49">
        <v>37946.591014665275</v>
      </c>
      <c r="M1468" s="48">
        <f t="shared" si="44"/>
        <v>148093.93142023322</v>
      </c>
    </row>
    <row r="1469" spans="1:13" s="21" customFormat="1" ht="12" customHeight="1" x14ac:dyDescent="0.2">
      <c r="A1469" s="45" t="s">
        <v>30</v>
      </c>
      <c r="B1469" s="54" t="s">
        <v>254</v>
      </c>
      <c r="C1469" s="46">
        <v>508</v>
      </c>
      <c r="D1469" s="47">
        <v>1</v>
      </c>
      <c r="E1469" s="47">
        <v>7438.9272422399999</v>
      </c>
      <c r="F1469" s="48">
        <f t="shared" si="45"/>
        <v>89267.126906880003</v>
      </c>
      <c r="G1469" s="49">
        <v>15146.517027852286</v>
      </c>
      <c r="H1469" s="49">
        <v>1745.1366610773332</v>
      </c>
      <c r="I1469" s="47">
        <v>17451.36661077333</v>
      </c>
      <c r="J1469" s="50"/>
      <c r="K1469" s="50"/>
      <c r="L1469" s="49">
        <v>39060.986236881319</v>
      </c>
      <c r="M1469" s="48">
        <f t="shared" si="44"/>
        <v>162671.13344346429</v>
      </c>
    </row>
    <row r="1470" spans="1:13" s="21" customFormat="1" ht="12" customHeight="1" x14ac:dyDescent="0.2">
      <c r="A1470" s="45" t="s">
        <v>30</v>
      </c>
      <c r="B1470" s="54" t="s">
        <v>254</v>
      </c>
      <c r="C1470" s="46">
        <v>508</v>
      </c>
      <c r="D1470" s="47">
        <v>1</v>
      </c>
      <c r="E1470" s="47">
        <v>7439.2759500800003</v>
      </c>
      <c r="F1470" s="48">
        <f t="shared" si="45"/>
        <v>89271.311400959996</v>
      </c>
      <c r="G1470" s="49">
        <v>5049.0239639224319</v>
      </c>
      <c r="H1470" s="49">
        <v>1639.4308580693335</v>
      </c>
      <c r="I1470" s="47">
        <v>16394.308580693334</v>
      </c>
      <c r="J1470" s="50"/>
      <c r="K1470" s="50"/>
      <c r="L1470" s="49">
        <v>38217.112563816874</v>
      </c>
      <c r="M1470" s="48">
        <f t="shared" si="44"/>
        <v>150571.18736746197</v>
      </c>
    </row>
    <row r="1471" spans="1:13" s="21" customFormat="1" ht="12" customHeight="1" x14ac:dyDescent="0.2">
      <c r="A1471" s="45" t="s">
        <v>255</v>
      </c>
      <c r="B1471" s="54" t="s">
        <v>254</v>
      </c>
      <c r="C1471" s="46">
        <v>508</v>
      </c>
      <c r="D1471" s="47">
        <v>1</v>
      </c>
      <c r="E1471" s="47">
        <v>40300.009983999997</v>
      </c>
      <c r="F1471" s="48">
        <f t="shared" si="45"/>
        <v>483600.11980799993</v>
      </c>
      <c r="G1471" s="49">
        <v>0</v>
      </c>
      <c r="H1471" s="49">
        <v>6757.5749973333332</v>
      </c>
      <c r="I1471" s="47">
        <v>67575.749973333339</v>
      </c>
      <c r="J1471" s="50"/>
      <c r="K1471" s="50"/>
      <c r="L1471" s="49">
        <v>50580.704980800016</v>
      </c>
      <c r="M1471" s="48">
        <f t="shared" si="44"/>
        <v>608514.14975946664</v>
      </c>
    </row>
    <row r="1472" spans="1:13" s="21" customFormat="1" ht="12" customHeight="1" x14ac:dyDescent="0.2">
      <c r="A1472" s="45" t="s">
        <v>157</v>
      </c>
      <c r="B1472" s="54" t="s">
        <v>254</v>
      </c>
      <c r="C1472" s="46">
        <v>508</v>
      </c>
      <c r="D1472" s="47">
        <v>2</v>
      </c>
      <c r="E1472" s="47">
        <v>12413.1814144</v>
      </c>
      <c r="F1472" s="48">
        <f t="shared" si="45"/>
        <v>297916.35394559999</v>
      </c>
      <c r="G1472" s="49">
        <v>30748.733688791046</v>
      </c>
      <c r="H1472" s="49">
        <v>5153.1311695644454</v>
      </c>
      <c r="I1472" s="47">
        <v>51531.311695644457</v>
      </c>
      <c r="J1472" s="50"/>
      <c r="K1472" s="50"/>
      <c r="L1472" s="49">
        <v>95096.545170402373</v>
      </c>
      <c r="M1472" s="48">
        <f t="shared" si="44"/>
        <v>480446.07567000232</v>
      </c>
    </row>
    <row r="1473" spans="1:13" s="21" customFormat="1" ht="12" customHeight="1" x14ac:dyDescent="0.2">
      <c r="A1473" s="45" t="s">
        <v>205</v>
      </c>
      <c r="B1473" s="54" t="s">
        <v>254</v>
      </c>
      <c r="C1473" s="46">
        <v>508</v>
      </c>
      <c r="D1473" s="47">
        <v>1</v>
      </c>
      <c r="E1473" s="47">
        <v>7439.2759500800003</v>
      </c>
      <c r="F1473" s="48">
        <f t="shared" si="45"/>
        <v>89271.311400959996</v>
      </c>
      <c r="G1473" s="49">
        <v>5049.0239639224319</v>
      </c>
      <c r="H1473" s="49">
        <v>1639.4308580693335</v>
      </c>
      <c r="I1473" s="47">
        <v>16394.308580693334</v>
      </c>
      <c r="J1473" s="50"/>
      <c r="K1473" s="50"/>
      <c r="L1473" s="49">
        <v>38217.112563816874</v>
      </c>
      <c r="M1473" s="48">
        <f t="shared" si="44"/>
        <v>150571.18736746197</v>
      </c>
    </row>
    <row r="1474" spans="1:13" s="21" customFormat="1" ht="12" customHeight="1" x14ac:dyDescent="0.2">
      <c r="A1474" s="45" t="s">
        <v>32</v>
      </c>
      <c r="B1474" s="54" t="s">
        <v>254</v>
      </c>
      <c r="C1474" s="46">
        <v>508</v>
      </c>
      <c r="D1474" s="47">
        <v>1</v>
      </c>
      <c r="E1474" s="47">
        <v>8138.2231756800002</v>
      </c>
      <c r="F1474" s="48">
        <f t="shared" si="45"/>
        <v>97658.678108160006</v>
      </c>
      <c r="G1474" s="49">
        <v>10839.491144761345</v>
      </c>
      <c r="H1474" s="49">
        <v>1816.5730090097777</v>
      </c>
      <c r="I1474" s="47">
        <v>18165.730090097775</v>
      </c>
      <c r="J1474" s="50"/>
      <c r="K1474" s="50"/>
      <c r="L1474" s="49">
        <v>39817.505079035989</v>
      </c>
      <c r="M1474" s="48">
        <f t="shared" si="44"/>
        <v>168297.97743106488</v>
      </c>
    </row>
    <row r="1475" spans="1:13" s="21" customFormat="1" ht="12" customHeight="1" x14ac:dyDescent="0.2">
      <c r="A1475" s="45" t="s">
        <v>107</v>
      </c>
      <c r="B1475" s="54" t="s">
        <v>254</v>
      </c>
      <c r="C1475" s="46">
        <v>508</v>
      </c>
      <c r="D1475" s="47">
        <v>1</v>
      </c>
      <c r="E1475" s="47">
        <v>9880.0509902848007</v>
      </c>
      <c r="F1475" s="48">
        <f t="shared" si="45"/>
        <v>118560.61188341762</v>
      </c>
      <c r="G1475" s="49">
        <v>0</v>
      </c>
      <c r="H1475" s="49">
        <v>1930.9418317141333</v>
      </c>
      <c r="I1475" s="47">
        <v>19309.418317141335</v>
      </c>
      <c r="J1475" s="50"/>
      <c r="K1475" s="50"/>
      <c r="L1475" s="49">
        <v>37081.404851052743</v>
      </c>
      <c r="M1475" s="48">
        <f t="shared" si="44"/>
        <v>176882.37688332584</v>
      </c>
    </row>
    <row r="1476" spans="1:13" s="21" customFormat="1" ht="12" customHeight="1" x14ac:dyDescent="0.2">
      <c r="A1476" s="45" t="s">
        <v>107</v>
      </c>
      <c r="B1476" s="54" t="s">
        <v>254</v>
      </c>
      <c r="C1476" s="46">
        <v>508</v>
      </c>
      <c r="D1476" s="47">
        <v>1</v>
      </c>
      <c r="E1476" s="47">
        <v>9943.6835430400006</v>
      </c>
      <c r="F1476" s="48">
        <f t="shared" si="45"/>
        <v>119324.20251648</v>
      </c>
      <c r="G1476" s="49">
        <v>6178.7799912284154</v>
      </c>
      <c r="H1476" s="49">
        <v>2006.2654990791109</v>
      </c>
      <c r="I1476" s="47">
        <v>20062.654990791107</v>
      </c>
      <c r="J1476" s="50"/>
      <c r="K1476" s="50"/>
      <c r="L1476" s="49">
        <v>37811.037813089089</v>
      </c>
      <c r="M1476" s="48">
        <f t="shared" si="44"/>
        <v>185382.9408106677</v>
      </c>
    </row>
    <row r="1477" spans="1:13" s="21" customFormat="1" ht="12" customHeight="1" x14ac:dyDescent="0.2">
      <c r="A1477" s="45" t="s">
        <v>33</v>
      </c>
      <c r="B1477" s="54" t="s">
        <v>254</v>
      </c>
      <c r="C1477" s="46">
        <v>508</v>
      </c>
      <c r="D1477" s="47">
        <v>1</v>
      </c>
      <c r="E1477" s="47">
        <v>12412.218357760001</v>
      </c>
      <c r="F1477" s="48">
        <f t="shared" si="45"/>
        <v>148946.62029312001</v>
      </c>
      <c r="G1477" s="49">
        <v>7686.6726169559042</v>
      </c>
      <c r="H1477" s="49">
        <v>2495.8820505031108</v>
      </c>
      <c r="I1477" s="47">
        <v>24958.820505031112</v>
      </c>
      <c r="J1477" s="50"/>
      <c r="K1477" s="50"/>
      <c r="L1477" s="49">
        <v>46849.527359613101</v>
      </c>
      <c r="M1477" s="48">
        <f t="shared" si="44"/>
        <v>230937.52282522325</v>
      </c>
    </row>
    <row r="1478" spans="1:13" s="21" customFormat="1" ht="12" customHeight="1" x14ac:dyDescent="0.2">
      <c r="A1478" s="45" t="s">
        <v>30</v>
      </c>
      <c r="B1478" s="54" t="s">
        <v>256</v>
      </c>
      <c r="C1478" s="46">
        <v>508</v>
      </c>
      <c r="D1478" s="47">
        <v>1</v>
      </c>
      <c r="E1478" s="47">
        <v>7456.66115584</v>
      </c>
      <c r="F1478" s="48">
        <f t="shared" si="45"/>
        <v>89479.93387008</v>
      </c>
      <c r="G1478" s="49">
        <v>5058.245077057536</v>
      </c>
      <c r="H1478" s="49">
        <v>1642.424976839111</v>
      </c>
      <c r="I1478" s="47">
        <v>16424.24976839111</v>
      </c>
      <c r="J1478" s="50"/>
      <c r="K1478" s="50"/>
      <c r="L1478" s="49">
        <v>38245.078792140324</v>
      </c>
      <c r="M1478" s="48">
        <f t="shared" si="44"/>
        <v>150849.93248450808</v>
      </c>
    </row>
    <row r="1479" spans="1:13" s="21" customFormat="1" ht="12" customHeight="1" x14ac:dyDescent="0.2">
      <c r="A1479" s="45" t="s">
        <v>30</v>
      </c>
      <c r="B1479" s="54" t="s">
        <v>256</v>
      </c>
      <c r="C1479" s="46">
        <v>508</v>
      </c>
      <c r="D1479" s="47">
        <v>1</v>
      </c>
      <c r="E1479" s="47">
        <v>7650.9208422399997</v>
      </c>
      <c r="F1479" s="48">
        <f t="shared" si="45"/>
        <v>91811.050106879993</v>
      </c>
      <c r="G1479" s="49">
        <v>7741.9206220861433</v>
      </c>
      <c r="H1479" s="49">
        <v>1702.9111473920002</v>
      </c>
      <c r="I1479" s="47">
        <v>17029.111473920002</v>
      </c>
      <c r="J1479" s="50"/>
      <c r="K1479" s="50"/>
      <c r="L1479" s="49">
        <v>38773.379440577613</v>
      </c>
      <c r="M1479" s="48">
        <f t="shared" si="44"/>
        <v>157058.37279085576</v>
      </c>
    </row>
    <row r="1480" spans="1:13" s="21" customFormat="1" ht="12" customHeight="1" x14ac:dyDescent="0.2">
      <c r="A1480" s="45" t="s">
        <v>35</v>
      </c>
      <c r="B1480" s="54" t="s">
        <v>256</v>
      </c>
      <c r="C1480" s="46">
        <v>508</v>
      </c>
      <c r="D1480" s="47">
        <v>1</v>
      </c>
      <c r="E1480" s="47">
        <v>5596.3671296000002</v>
      </c>
      <c r="F1480" s="48">
        <f t="shared" si="45"/>
        <v>67156.405555200006</v>
      </c>
      <c r="G1480" s="49">
        <v>0</v>
      </c>
      <c r="H1480" s="49">
        <v>1279.3945216</v>
      </c>
      <c r="I1480" s="47">
        <v>12793.945215999998</v>
      </c>
      <c r="J1480" s="50"/>
      <c r="K1480" s="50"/>
      <c r="L1480" s="49">
        <v>34498.262080311288</v>
      </c>
      <c r="M1480" s="48">
        <f t="shared" si="44"/>
        <v>115728.00737311129</v>
      </c>
    </row>
    <row r="1481" spans="1:13" s="21" customFormat="1" ht="12" customHeight="1" x14ac:dyDescent="0.2">
      <c r="A1481" s="45" t="s">
        <v>35</v>
      </c>
      <c r="B1481" s="54" t="s">
        <v>256</v>
      </c>
      <c r="C1481" s="46">
        <v>508</v>
      </c>
      <c r="D1481" s="47">
        <v>1</v>
      </c>
      <c r="E1481" s="47">
        <v>6643.9754700800004</v>
      </c>
      <c r="F1481" s="48">
        <f t="shared" si="45"/>
        <v>79727.705640960005</v>
      </c>
      <c r="G1481" s="49">
        <v>4627.1965893304314</v>
      </c>
      <c r="H1481" s="49">
        <v>1502.4624420693335</v>
      </c>
      <c r="I1481" s="47">
        <v>15024.624420693333</v>
      </c>
      <c r="J1481" s="50"/>
      <c r="K1481" s="50"/>
      <c r="L1481" s="49">
        <v>36294.814127155594</v>
      </c>
      <c r="M1481" s="48">
        <f t="shared" si="44"/>
        <v>137176.80322020868</v>
      </c>
    </row>
    <row r="1482" spans="1:13" s="21" customFormat="1" ht="12" customHeight="1" x14ac:dyDescent="0.2">
      <c r="A1482" s="45" t="s">
        <v>35</v>
      </c>
      <c r="B1482" s="54" t="s">
        <v>256</v>
      </c>
      <c r="C1482" s="46">
        <v>508</v>
      </c>
      <c r="D1482" s="47">
        <v>1</v>
      </c>
      <c r="E1482" s="47">
        <v>6645.0328422399998</v>
      </c>
      <c r="F1482" s="48">
        <f t="shared" si="45"/>
        <v>79740.394106880005</v>
      </c>
      <c r="G1482" s="49">
        <v>9255.5148390481918</v>
      </c>
      <c r="H1482" s="49">
        <v>1551.1169497315555</v>
      </c>
      <c r="I1482" s="47">
        <v>15511.169497315555</v>
      </c>
      <c r="J1482" s="50"/>
      <c r="K1482" s="50"/>
      <c r="L1482" s="49">
        <v>36659.143836311538</v>
      </c>
      <c r="M1482" s="48">
        <f t="shared" si="44"/>
        <v>142717.33922928685</v>
      </c>
    </row>
    <row r="1483" spans="1:13" s="21" customFormat="1" ht="12" customHeight="1" x14ac:dyDescent="0.2">
      <c r="A1483" s="45" t="s">
        <v>35</v>
      </c>
      <c r="B1483" s="54" t="s">
        <v>256</v>
      </c>
      <c r="C1483" s="46">
        <v>508</v>
      </c>
      <c r="D1483" s="47">
        <v>1</v>
      </c>
      <c r="E1483" s="47">
        <v>7013.5382886400002</v>
      </c>
      <c r="F1483" s="48">
        <f t="shared" si="45"/>
        <v>84162.459463680003</v>
      </c>
      <c r="G1483" s="49">
        <v>4823.2127082946554</v>
      </c>
      <c r="H1483" s="49">
        <v>1566.1093719324444</v>
      </c>
      <c r="I1483" s="47">
        <v>15661.093719324444</v>
      </c>
      <c r="J1483" s="50"/>
      <c r="K1483" s="50"/>
      <c r="L1483" s="49">
        <v>37061.647455807157</v>
      </c>
      <c r="M1483" s="48">
        <f t="shared" ref="M1483:M1546" si="46">F1483+G1483+H1483+I1483+J1483+K1483+L1483</f>
        <v>143274.52271903871</v>
      </c>
    </row>
    <row r="1484" spans="1:13" s="21" customFormat="1" ht="12" customHeight="1" x14ac:dyDescent="0.2">
      <c r="A1484" s="45" t="s">
        <v>35</v>
      </c>
      <c r="B1484" s="54" t="s">
        <v>256</v>
      </c>
      <c r="C1484" s="46">
        <v>508</v>
      </c>
      <c r="D1484" s="47">
        <v>3</v>
      </c>
      <c r="E1484" s="47">
        <v>7014.94436864</v>
      </c>
      <c r="F1484" s="48">
        <f t="shared" ref="F1484:F1547" si="47">(D1484*E1484)*12</f>
        <v>252537.99727103999</v>
      </c>
      <c r="G1484" s="49">
        <v>24119.792465633283</v>
      </c>
      <c r="H1484" s="49">
        <v>4800.1095278933335</v>
      </c>
      <c r="I1484" s="47">
        <v>48001.095278933339</v>
      </c>
      <c r="J1484" s="50"/>
      <c r="K1484" s="50"/>
      <c r="L1484" s="49">
        <v>111970.91405185999</v>
      </c>
      <c r="M1484" s="48">
        <f t="shared" si="46"/>
        <v>441429.90859535994</v>
      </c>
    </row>
    <row r="1485" spans="1:13" s="21" customFormat="1" ht="12" customHeight="1" x14ac:dyDescent="0.2">
      <c r="A1485" s="45" t="s">
        <v>35</v>
      </c>
      <c r="B1485" s="54" t="s">
        <v>256</v>
      </c>
      <c r="C1485" s="46">
        <v>508</v>
      </c>
      <c r="D1485" s="47">
        <v>2</v>
      </c>
      <c r="E1485" s="47">
        <v>7185.3716480000003</v>
      </c>
      <c r="F1485" s="48">
        <f t="shared" si="47"/>
        <v>172448.91955200001</v>
      </c>
      <c r="G1485" s="49">
        <v>0</v>
      </c>
      <c r="H1485" s="49">
        <v>2476.9372160000003</v>
      </c>
      <c r="I1485" s="47">
        <v>24769.372160000003</v>
      </c>
      <c r="J1485" s="50"/>
      <c r="K1485" s="50"/>
      <c r="L1485" s="49">
        <v>25657.175413177607</v>
      </c>
      <c r="M1485" s="48">
        <f t="shared" si="46"/>
        <v>225352.40434117761</v>
      </c>
    </row>
    <row r="1486" spans="1:13" s="21" customFormat="1" ht="12" customHeight="1" x14ac:dyDescent="0.2">
      <c r="A1486" s="45" t="s">
        <v>35</v>
      </c>
      <c r="B1486" s="54" t="s">
        <v>256</v>
      </c>
      <c r="C1486" s="46">
        <v>508</v>
      </c>
      <c r="D1486" s="47">
        <v>1</v>
      </c>
      <c r="E1486" s="47">
        <v>7377.8254950399996</v>
      </c>
      <c r="F1486" s="48">
        <f t="shared" si="47"/>
        <v>88533.905940479992</v>
      </c>
      <c r="G1486" s="49">
        <v>7524.6459638538236</v>
      </c>
      <c r="H1486" s="49">
        <v>1655.1194616320001</v>
      </c>
      <c r="I1486" s="47">
        <v>16551.194616320001</v>
      </c>
      <c r="J1486" s="50"/>
      <c r="K1486" s="50"/>
      <c r="L1486" s="49">
        <v>38328.015548363866</v>
      </c>
      <c r="M1486" s="48">
        <f t="shared" si="46"/>
        <v>152592.88153064967</v>
      </c>
    </row>
    <row r="1487" spans="1:13" s="21" customFormat="1" ht="12" customHeight="1" x14ac:dyDescent="0.2">
      <c r="A1487" s="45" t="s">
        <v>35</v>
      </c>
      <c r="B1487" s="54" t="s">
        <v>256</v>
      </c>
      <c r="C1487" s="46">
        <v>508</v>
      </c>
      <c r="D1487" s="47">
        <v>1</v>
      </c>
      <c r="E1487" s="47">
        <v>7410.5815347199996</v>
      </c>
      <c r="F1487" s="48">
        <f t="shared" si="47"/>
        <v>88926.978416639991</v>
      </c>
      <c r="G1487" s="49">
        <v>0</v>
      </c>
      <c r="H1487" s="49">
        <v>1581.7635891200002</v>
      </c>
      <c r="I1487" s="47">
        <v>15817.635891200001</v>
      </c>
      <c r="J1487" s="50"/>
      <c r="K1487" s="50"/>
      <c r="L1487" s="49">
        <v>37749.994073097303</v>
      </c>
      <c r="M1487" s="48">
        <f t="shared" si="46"/>
        <v>144076.37197005731</v>
      </c>
    </row>
    <row r="1488" spans="1:13" s="21" customFormat="1" ht="12" customHeight="1" x14ac:dyDescent="0.2">
      <c r="A1488" s="45" t="s">
        <v>35</v>
      </c>
      <c r="B1488" s="54" t="s">
        <v>256</v>
      </c>
      <c r="C1488" s="46">
        <v>508</v>
      </c>
      <c r="D1488" s="47">
        <v>1</v>
      </c>
      <c r="E1488" s="47">
        <v>7437.8698700799996</v>
      </c>
      <c r="F1488" s="48">
        <f t="shared" si="47"/>
        <v>89254.438440959988</v>
      </c>
      <c r="G1488" s="49">
        <v>5048.2781790904319</v>
      </c>
      <c r="H1488" s="49">
        <v>1639.1886998471111</v>
      </c>
      <c r="I1488" s="47">
        <v>16391.886998471109</v>
      </c>
      <c r="J1488" s="50"/>
      <c r="K1488" s="50"/>
      <c r="L1488" s="49">
        <v>38214.85071228267</v>
      </c>
      <c r="M1488" s="48">
        <f t="shared" si="46"/>
        <v>150548.64303065132</v>
      </c>
    </row>
    <row r="1489" spans="1:13" s="21" customFormat="1" ht="12" customHeight="1" x14ac:dyDescent="0.2">
      <c r="A1489" s="45" t="s">
        <v>35</v>
      </c>
      <c r="B1489" s="54" t="s">
        <v>256</v>
      </c>
      <c r="C1489" s="46">
        <v>508</v>
      </c>
      <c r="D1489" s="47">
        <v>10</v>
      </c>
      <c r="E1489" s="47">
        <v>7438.9272422399999</v>
      </c>
      <c r="F1489" s="48">
        <f t="shared" si="47"/>
        <v>892671.26906879991</v>
      </c>
      <c r="G1489" s="49">
        <v>136318.65325067056</v>
      </c>
      <c r="H1489" s="49">
        <v>17292.717823402665</v>
      </c>
      <c r="I1489" s="47">
        <v>172927.17823402668</v>
      </c>
      <c r="J1489" s="50"/>
      <c r="K1489" s="50"/>
      <c r="L1489" s="49">
        <v>389343.21045044583</v>
      </c>
      <c r="M1489" s="48">
        <f t="shared" si="46"/>
        <v>1608553.0288273457</v>
      </c>
    </row>
    <row r="1490" spans="1:13" s="21" customFormat="1" ht="12" customHeight="1" x14ac:dyDescent="0.2">
      <c r="A1490" s="45" t="s">
        <v>35</v>
      </c>
      <c r="B1490" s="54" t="s">
        <v>256</v>
      </c>
      <c r="C1490" s="46">
        <v>508</v>
      </c>
      <c r="D1490" s="47">
        <v>7</v>
      </c>
      <c r="E1490" s="47">
        <v>7444.2513100799997</v>
      </c>
      <c r="F1490" s="48">
        <f t="shared" si="47"/>
        <v>625317.11004672002</v>
      </c>
      <c r="G1490" s="49">
        <v>42939.134606364671</v>
      </c>
      <c r="H1490" s="49">
        <v>11255.622840291557</v>
      </c>
      <c r="I1490" s="47">
        <v>112556.22840291554</v>
      </c>
      <c r="J1490" s="50"/>
      <c r="K1490" s="50"/>
      <c r="L1490" s="49">
        <v>243794.92765748917</v>
      </c>
      <c r="M1490" s="48">
        <f t="shared" si="46"/>
        <v>1035863.023553781</v>
      </c>
    </row>
    <row r="1491" spans="1:13" s="21" customFormat="1" ht="12" customHeight="1" x14ac:dyDescent="0.2">
      <c r="A1491" s="45" t="s">
        <v>35</v>
      </c>
      <c r="B1491" s="54" t="s">
        <v>256</v>
      </c>
      <c r="C1491" s="46">
        <v>508</v>
      </c>
      <c r="D1491" s="47">
        <v>1</v>
      </c>
      <c r="E1491" s="47">
        <v>7808.8387686400001</v>
      </c>
      <c r="F1491" s="48">
        <f t="shared" si="47"/>
        <v>93706.065223679994</v>
      </c>
      <c r="G1491" s="49">
        <v>0</v>
      </c>
      <c r="H1491" s="49">
        <v>1648.1397947733335</v>
      </c>
      <c r="I1491" s="47">
        <v>16481.397947733338</v>
      </c>
      <c r="J1491" s="50"/>
      <c r="K1491" s="50"/>
      <c r="L1491" s="49">
        <v>38372.974588877238</v>
      </c>
      <c r="M1491" s="48">
        <f t="shared" si="46"/>
        <v>150208.57755506391</v>
      </c>
    </row>
    <row r="1492" spans="1:13" s="21" customFormat="1" ht="12" customHeight="1" x14ac:dyDescent="0.2">
      <c r="A1492" s="45" t="s">
        <v>35</v>
      </c>
      <c r="B1492" s="54" t="s">
        <v>256</v>
      </c>
      <c r="C1492" s="46">
        <v>508</v>
      </c>
      <c r="D1492" s="47">
        <v>1</v>
      </c>
      <c r="E1492" s="47">
        <v>7839.0188697599997</v>
      </c>
      <c r="F1492" s="48">
        <f t="shared" si="47"/>
        <v>94068.22643712</v>
      </c>
      <c r="G1492" s="49">
        <v>15783.142825562114</v>
      </c>
      <c r="H1492" s="49">
        <v>1818.4867927893338</v>
      </c>
      <c r="I1492" s="47">
        <v>18184.867927893338</v>
      </c>
      <c r="J1492" s="50"/>
      <c r="K1492" s="50"/>
      <c r="L1492" s="49">
        <v>39740.075092658612</v>
      </c>
      <c r="M1492" s="48">
        <f t="shared" si="46"/>
        <v>169594.7990760234</v>
      </c>
    </row>
    <row r="1493" spans="1:13" s="21" customFormat="1" ht="12" customHeight="1" x14ac:dyDescent="0.2">
      <c r="A1493" s="45" t="s">
        <v>35</v>
      </c>
      <c r="B1493" s="54" t="s">
        <v>256</v>
      </c>
      <c r="C1493" s="46">
        <v>508</v>
      </c>
      <c r="D1493" s="47">
        <v>2</v>
      </c>
      <c r="E1493" s="47">
        <v>7875.8934691840004</v>
      </c>
      <c r="F1493" s="48">
        <f t="shared" si="47"/>
        <v>189021.44326041601</v>
      </c>
      <c r="G1493" s="49">
        <v>0</v>
      </c>
      <c r="H1493" s="49">
        <v>3249.2978230613335</v>
      </c>
      <c r="I1493" s="47">
        <v>32492.978230613335</v>
      </c>
      <c r="J1493" s="50"/>
      <c r="K1493" s="50"/>
      <c r="L1493" s="49">
        <v>71410.174710229709</v>
      </c>
      <c r="M1493" s="48">
        <f t="shared" si="46"/>
        <v>296173.89402432041</v>
      </c>
    </row>
    <row r="1494" spans="1:13" s="21" customFormat="1" ht="12" customHeight="1" x14ac:dyDescent="0.2">
      <c r="A1494" s="45" t="s">
        <v>35</v>
      </c>
      <c r="B1494" s="54" t="s">
        <v>256</v>
      </c>
      <c r="C1494" s="46">
        <v>508</v>
      </c>
      <c r="D1494" s="47">
        <v>19</v>
      </c>
      <c r="E1494" s="47">
        <v>7875.8979686399998</v>
      </c>
      <c r="F1494" s="48">
        <f t="shared" si="47"/>
        <v>1795704.7368499199</v>
      </c>
      <c r="G1494" s="49">
        <v>250828.89342191617</v>
      </c>
      <c r="H1494" s="49">
        <v>34154.261086862236</v>
      </c>
      <c r="I1494" s="47">
        <v>341542.61086862226</v>
      </c>
      <c r="J1494" s="50"/>
      <c r="K1494" s="50"/>
      <c r="L1494" s="49">
        <v>752055.55895151978</v>
      </c>
      <c r="M1494" s="48">
        <f t="shared" si="46"/>
        <v>3174286.0611788407</v>
      </c>
    </row>
    <row r="1495" spans="1:13" s="21" customFormat="1" ht="12" customHeight="1" x14ac:dyDescent="0.2">
      <c r="A1495" s="45" t="s">
        <v>35</v>
      </c>
      <c r="B1495" s="54" t="s">
        <v>256</v>
      </c>
      <c r="C1495" s="46">
        <v>508</v>
      </c>
      <c r="D1495" s="47">
        <v>1</v>
      </c>
      <c r="E1495" s="47">
        <v>7876.2466764800001</v>
      </c>
      <c r="F1495" s="48">
        <f t="shared" si="47"/>
        <v>94514.960117759998</v>
      </c>
      <c r="G1495" s="49">
        <v>5280.7932372049927</v>
      </c>
      <c r="H1495" s="49">
        <v>1714.686927616</v>
      </c>
      <c r="I1495" s="47">
        <v>17146.86927616</v>
      </c>
      <c r="J1495" s="50"/>
      <c r="K1495" s="50"/>
      <c r="L1495" s="49">
        <v>38920.033384764509</v>
      </c>
      <c r="M1495" s="48">
        <f t="shared" si="46"/>
        <v>157577.3429435055</v>
      </c>
    </row>
    <row r="1496" spans="1:13" s="21" customFormat="1" ht="12" customHeight="1" x14ac:dyDescent="0.2">
      <c r="A1496" s="45" t="s">
        <v>35</v>
      </c>
      <c r="B1496" s="54" t="s">
        <v>256</v>
      </c>
      <c r="C1496" s="46">
        <v>508</v>
      </c>
      <c r="D1496" s="47">
        <v>1</v>
      </c>
      <c r="E1496" s="47">
        <v>7878.0014643200002</v>
      </c>
      <c r="F1496" s="48">
        <f t="shared" si="47"/>
        <v>94536.017571839999</v>
      </c>
      <c r="G1496" s="49">
        <v>13204.30994168832</v>
      </c>
      <c r="H1496" s="49">
        <v>1797.9724866133336</v>
      </c>
      <c r="I1496" s="47">
        <v>17979.724866133336</v>
      </c>
      <c r="J1496" s="50"/>
      <c r="K1496" s="50"/>
      <c r="L1496" s="49">
        <v>39585.395206238638</v>
      </c>
      <c r="M1496" s="48">
        <f t="shared" si="46"/>
        <v>167103.42007251363</v>
      </c>
    </row>
    <row r="1497" spans="1:13" s="21" customFormat="1" ht="12" customHeight="1" x14ac:dyDescent="0.2">
      <c r="A1497" s="45" t="s">
        <v>35</v>
      </c>
      <c r="B1497" s="54" t="s">
        <v>256</v>
      </c>
      <c r="C1497" s="46">
        <v>508</v>
      </c>
      <c r="D1497" s="47">
        <v>1</v>
      </c>
      <c r="E1497" s="47">
        <v>7878.3501721599996</v>
      </c>
      <c r="F1497" s="48">
        <f t="shared" si="47"/>
        <v>94540.202065919992</v>
      </c>
      <c r="G1497" s="49">
        <v>5281.9089313136628</v>
      </c>
      <c r="H1497" s="49">
        <v>1715.0491963164441</v>
      </c>
      <c r="I1497" s="47">
        <v>17150.491963164441</v>
      </c>
      <c r="J1497" s="50"/>
      <c r="K1497" s="50"/>
      <c r="L1497" s="49">
        <v>38923.417114659693</v>
      </c>
      <c r="M1497" s="48">
        <f t="shared" si="46"/>
        <v>157611.06927137423</v>
      </c>
    </row>
    <row r="1498" spans="1:13" s="21" customFormat="1" ht="12" customHeight="1" x14ac:dyDescent="0.2">
      <c r="A1498" s="45" t="s">
        <v>35</v>
      </c>
      <c r="B1498" s="54" t="s">
        <v>256</v>
      </c>
      <c r="C1498" s="46">
        <v>508</v>
      </c>
      <c r="D1498" s="47">
        <v>9</v>
      </c>
      <c r="E1498" s="47">
        <v>7880.8023756800003</v>
      </c>
      <c r="F1498" s="48">
        <f t="shared" si="47"/>
        <v>851126.65657344006</v>
      </c>
      <c r="G1498" s="49">
        <v>79248.143700910063</v>
      </c>
      <c r="H1498" s="49">
        <v>15771.27042816</v>
      </c>
      <c r="I1498" s="47">
        <v>157712.70428160002</v>
      </c>
      <c r="J1498" s="50"/>
      <c r="K1498" s="50"/>
      <c r="L1498" s="49">
        <v>352997.15759253281</v>
      </c>
      <c r="M1498" s="48">
        <f t="shared" si="46"/>
        <v>1456855.9325766428</v>
      </c>
    </row>
    <row r="1499" spans="1:13" s="21" customFormat="1" ht="12" customHeight="1" x14ac:dyDescent="0.2">
      <c r="A1499" s="45" t="s">
        <v>35</v>
      </c>
      <c r="B1499" s="54" t="s">
        <v>256</v>
      </c>
      <c r="C1499" s="46">
        <v>508</v>
      </c>
      <c r="D1499" s="47">
        <v>1</v>
      </c>
      <c r="E1499" s="47">
        <v>8021.5894886400001</v>
      </c>
      <c r="F1499" s="48">
        <f t="shared" si="47"/>
        <v>96259.073863680009</v>
      </c>
      <c r="G1499" s="49">
        <v>5357.8830647746563</v>
      </c>
      <c r="H1499" s="49">
        <v>1739.7181897102225</v>
      </c>
      <c r="I1499" s="47">
        <v>17397.181897102226</v>
      </c>
      <c r="J1499" s="50"/>
      <c r="K1499" s="50"/>
      <c r="L1499" s="49">
        <v>39153.835062245358</v>
      </c>
      <c r="M1499" s="48">
        <f t="shared" si="46"/>
        <v>159907.69207751247</v>
      </c>
    </row>
    <row r="1500" spans="1:13" s="21" customFormat="1" ht="12" customHeight="1" x14ac:dyDescent="0.2">
      <c r="A1500" s="45" t="s">
        <v>35</v>
      </c>
      <c r="B1500" s="54" t="s">
        <v>256</v>
      </c>
      <c r="C1500" s="46">
        <v>508</v>
      </c>
      <c r="D1500" s="47">
        <v>4</v>
      </c>
      <c r="E1500" s="47">
        <v>8250.7095756800009</v>
      </c>
      <c r="F1500" s="48">
        <f t="shared" si="47"/>
        <v>396034.05963264004</v>
      </c>
      <c r="G1500" s="49">
        <v>52054.379409936388</v>
      </c>
      <c r="H1500" s="49">
        <v>7432.3716113919991</v>
      </c>
      <c r="I1500" s="47">
        <v>74323.716113919989</v>
      </c>
      <c r="J1500" s="50"/>
      <c r="K1500" s="50"/>
      <c r="L1500" s="49">
        <v>160907.55470221289</v>
      </c>
      <c r="M1500" s="48">
        <f t="shared" si="46"/>
        <v>690752.08147010137</v>
      </c>
    </row>
    <row r="1501" spans="1:13" s="21" customFormat="1" ht="12" customHeight="1" x14ac:dyDescent="0.2">
      <c r="A1501" s="45" t="s">
        <v>35</v>
      </c>
      <c r="B1501" s="54" t="s">
        <v>256</v>
      </c>
      <c r="C1501" s="46">
        <v>508</v>
      </c>
      <c r="D1501" s="47">
        <v>1</v>
      </c>
      <c r="E1501" s="47">
        <v>8270.5937100800002</v>
      </c>
      <c r="F1501" s="48">
        <f t="shared" si="47"/>
        <v>99247.124520960002</v>
      </c>
      <c r="G1501" s="49">
        <v>13724.88725956608</v>
      </c>
      <c r="H1501" s="49">
        <v>1868.8571976533333</v>
      </c>
      <c r="I1501" s="47">
        <v>18688.571976533334</v>
      </c>
      <c r="J1501" s="50"/>
      <c r="K1501" s="50"/>
      <c r="L1501" s="49">
        <v>40327.840313859873</v>
      </c>
      <c r="M1501" s="48">
        <f t="shared" si="46"/>
        <v>173857.28126857261</v>
      </c>
    </row>
    <row r="1502" spans="1:13" s="21" customFormat="1" ht="12" customHeight="1" x14ac:dyDescent="0.2">
      <c r="A1502" s="45" t="s">
        <v>35</v>
      </c>
      <c r="B1502" s="54" t="s">
        <v>256</v>
      </c>
      <c r="C1502" s="46">
        <v>508</v>
      </c>
      <c r="D1502" s="47">
        <v>1</v>
      </c>
      <c r="E1502" s="47">
        <v>8328.5847756799994</v>
      </c>
      <c r="F1502" s="48">
        <f t="shared" si="47"/>
        <v>99943.017308159993</v>
      </c>
      <c r="G1502" s="49">
        <v>11041.426730041345</v>
      </c>
      <c r="H1502" s="49">
        <v>1850.4150712320002</v>
      </c>
      <c r="I1502" s="47">
        <v>18504.150712319999</v>
      </c>
      <c r="J1502" s="50"/>
      <c r="K1502" s="50"/>
      <c r="L1502" s="49">
        <v>40219.397253382529</v>
      </c>
      <c r="M1502" s="48">
        <f t="shared" si="46"/>
        <v>171558.40707513585</v>
      </c>
    </row>
    <row r="1503" spans="1:13" s="21" customFormat="1" ht="12" customHeight="1" x14ac:dyDescent="0.2">
      <c r="A1503" s="45" t="s">
        <v>35</v>
      </c>
      <c r="B1503" s="54" t="s">
        <v>256</v>
      </c>
      <c r="C1503" s="46">
        <v>508</v>
      </c>
      <c r="D1503" s="47">
        <v>1</v>
      </c>
      <c r="E1503" s="47">
        <v>8419.6182886400002</v>
      </c>
      <c r="F1503" s="48">
        <f t="shared" si="47"/>
        <v>101035.41946368001</v>
      </c>
      <c r="G1503" s="49">
        <v>8353.4963104419876</v>
      </c>
      <c r="H1503" s="49">
        <v>1837.4332005120004</v>
      </c>
      <c r="I1503" s="47">
        <v>18374.332005120006</v>
      </c>
      <c r="J1503" s="50"/>
      <c r="K1503" s="50"/>
      <c r="L1503" s="49">
        <v>40178.250173463741</v>
      </c>
      <c r="M1503" s="48">
        <f t="shared" si="46"/>
        <v>169778.93115321774</v>
      </c>
    </row>
    <row r="1504" spans="1:13" s="21" customFormat="1" ht="12" customHeight="1" x14ac:dyDescent="0.2">
      <c r="A1504" s="45" t="s">
        <v>35</v>
      </c>
      <c r="B1504" s="54" t="s">
        <v>256</v>
      </c>
      <c r="C1504" s="46">
        <v>508</v>
      </c>
      <c r="D1504" s="47">
        <v>1</v>
      </c>
      <c r="E1504" s="47">
        <v>9191.5804364800006</v>
      </c>
      <c r="F1504" s="48">
        <f t="shared" si="47"/>
        <v>110298.96523776001</v>
      </c>
      <c r="G1504" s="49">
        <v>0</v>
      </c>
      <c r="H1504" s="49">
        <v>1878.5967394133334</v>
      </c>
      <c r="I1504" s="47">
        <v>18785.967394133335</v>
      </c>
      <c r="J1504" s="50"/>
      <c r="K1504" s="50"/>
      <c r="L1504" s="49">
        <v>40735.347594585961</v>
      </c>
      <c r="M1504" s="48">
        <f t="shared" si="46"/>
        <v>171698.87696589265</v>
      </c>
    </row>
    <row r="1505" spans="1:13" s="21" customFormat="1" ht="12" customHeight="1" x14ac:dyDescent="0.2">
      <c r="A1505" s="45" t="s">
        <v>35</v>
      </c>
      <c r="B1505" s="54" t="s">
        <v>256</v>
      </c>
      <c r="C1505" s="46">
        <v>508</v>
      </c>
      <c r="D1505" s="47">
        <v>1</v>
      </c>
      <c r="E1505" s="47">
        <v>9281.9779686399997</v>
      </c>
      <c r="F1505" s="48">
        <f t="shared" si="47"/>
        <v>111383.73562368</v>
      </c>
      <c r="G1505" s="49">
        <v>18079.179343699972</v>
      </c>
      <c r="H1505" s="49">
        <v>2083.0292942506671</v>
      </c>
      <c r="I1505" s="47">
        <v>20830.292942506672</v>
      </c>
      <c r="J1505" s="50"/>
      <c r="K1505" s="50"/>
      <c r="L1505" s="49">
        <v>42500.031943059133</v>
      </c>
      <c r="M1505" s="48">
        <f t="shared" si="46"/>
        <v>194876.26914719644</v>
      </c>
    </row>
    <row r="1506" spans="1:13" s="21" customFormat="1" ht="12" customHeight="1" x14ac:dyDescent="0.2">
      <c r="A1506" s="45" t="s">
        <v>68</v>
      </c>
      <c r="B1506" s="54" t="s">
        <v>256</v>
      </c>
      <c r="C1506" s="46">
        <v>508</v>
      </c>
      <c r="D1506" s="47">
        <v>1</v>
      </c>
      <c r="E1506" s="47">
        <v>13279.01952</v>
      </c>
      <c r="F1506" s="48">
        <f t="shared" si="47"/>
        <v>159348.23423999999</v>
      </c>
      <c r="G1506" s="49">
        <v>0</v>
      </c>
      <c r="H1506" s="49">
        <v>2254.076586666667</v>
      </c>
      <c r="I1506" s="47">
        <v>22540.765866666668</v>
      </c>
      <c r="J1506" s="50"/>
      <c r="K1506" s="50"/>
      <c r="L1506" s="49">
        <v>22740.694665041061</v>
      </c>
      <c r="M1506" s="48">
        <f t="shared" si="46"/>
        <v>206883.77135837439</v>
      </c>
    </row>
    <row r="1507" spans="1:13" s="21" customFormat="1" ht="12" customHeight="1" x14ac:dyDescent="0.2">
      <c r="A1507" s="45" t="s">
        <v>205</v>
      </c>
      <c r="B1507" s="54" t="s">
        <v>256</v>
      </c>
      <c r="C1507" s="46">
        <v>508</v>
      </c>
      <c r="D1507" s="47">
        <v>8</v>
      </c>
      <c r="E1507" s="47">
        <v>5596.3671296000002</v>
      </c>
      <c r="F1507" s="48">
        <f t="shared" si="47"/>
        <v>537251.24444160005</v>
      </c>
      <c r="G1507" s="49">
        <v>42751.223818168321</v>
      </c>
      <c r="H1507" s="49">
        <v>10682.944255359998</v>
      </c>
      <c r="I1507" s="47">
        <v>106829.44255359999</v>
      </c>
      <c r="J1507" s="50"/>
      <c r="K1507" s="50"/>
      <c r="L1507" s="49">
        <v>279103.84803459933</v>
      </c>
      <c r="M1507" s="48">
        <f t="shared" si="46"/>
        <v>976618.70310332766</v>
      </c>
    </row>
    <row r="1508" spans="1:13" s="21" customFormat="1" ht="12" customHeight="1" x14ac:dyDescent="0.2">
      <c r="A1508" s="45" t="s">
        <v>205</v>
      </c>
      <c r="B1508" s="54" t="s">
        <v>256</v>
      </c>
      <c r="C1508" s="46">
        <v>508</v>
      </c>
      <c r="D1508" s="47">
        <v>3</v>
      </c>
      <c r="E1508" s="47">
        <v>6389.2154060800003</v>
      </c>
      <c r="F1508" s="48">
        <f t="shared" si="47"/>
        <v>230011.75461887999</v>
      </c>
      <c r="G1508" s="49">
        <v>13476.215554154496</v>
      </c>
      <c r="H1508" s="49">
        <v>4375.7612931413332</v>
      </c>
      <c r="I1508" s="47">
        <v>43757.612931413329</v>
      </c>
      <c r="J1508" s="50"/>
      <c r="K1508" s="50"/>
      <c r="L1508" s="49">
        <v>107424.50009214476</v>
      </c>
      <c r="M1508" s="48">
        <f t="shared" si="46"/>
        <v>399045.84448973392</v>
      </c>
    </row>
    <row r="1509" spans="1:13" s="21" customFormat="1" ht="12" customHeight="1" x14ac:dyDescent="0.2">
      <c r="A1509" s="45" t="s">
        <v>205</v>
      </c>
      <c r="B1509" s="54" t="s">
        <v>256</v>
      </c>
      <c r="C1509" s="46">
        <v>508</v>
      </c>
      <c r="D1509" s="47">
        <v>3</v>
      </c>
      <c r="E1509" s="47">
        <v>6643.9754700800004</v>
      </c>
      <c r="F1509" s="48">
        <f t="shared" si="47"/>
        <v>239183.11692288</v>
      </c>
      <c r="G1509" s="49">
        <v>9254.3931786608628</v>
      </c>
      <c r="H1509" s="49">
        <v>3004.924884138667</v>
      </c>
      <c r="I1509" s="47">
        <v>30049.248841386667</v>
      </c>
      <c r="J1509" s="50"/>
      <c r="K1509" s="50"/>
      <c r="L1509" s="49">
        <v>72589.628254311188</v>
      </c>
      <c r="M1509" s="48">
        <f t="shared" si="46"/>
        <v>354081.31208137737</v>
      </c>
    </row>
    <row r="1510" spans="1:13" s="21" customFormat="1" ht="12" customHeight="1" x14ac:dyDescent="0.2">
      <c r="A1510" s="45" t="s">
        <v>205</v>
      </c>
      <c r="B1510" s="54" t="s">
        <v>256</v>
      </c>
      <c r="C1510" s="46">
        <v>508</v>
      </c>
      <c r="D1510" s="47">
        <v>1</v>
      </c>
      <c r="E1510" s="47">
        <v>6645.0305925120001</v>
      </c>
      <c r="F1510" s="48">
        <f t="shared" si="47"/>
        <v>79740.367110143998</v>
      </c>
      <c r="G1510" s="49">
        <v>0</v>
      </c>
      <c r="H1510" s="49">
        <v>1148.4117654186666</v>
      </c>
      <c r="I1510" s="47">
        <v>11484.117654186668</v>
      </c>
      <c r="J1510" s="50"/>
      <c r="K1510" s="50"/>
      <c r="L1510" s="49">
        <v>11634.378372423225</v>
      </c>
      <c r="M1510" s="48">
        <f t="shared" si="46"/>
        <v>104007.27490217256</v>
      </c>
    </row>
    <row r="1511" spans="1:13" s="21" customFormat="1" ht="12" customHeight="1" x14ac:dyDescent="0.2">
      <c r="A1511" s="45" t="s">
        <v>205</v>
      </c>
      <c r="B1511" s="54" t="s">
        <v>256</v>
      </c>
      <c r="C1511" s="46">
        <v>508</v>
      </c>
      <c r="D1511" s="47">
        <v>9</v>
      </c>
      <c r="E1511" s="47">
        <v>6645.0328422399998</v>
      </c>
      <c r="F1511" s="48">
        <f t="shared" si="47"/>
        <v>717663.54696191999</v>
      </c>
      <c r="G1511" s="49">
        <v>57846.967744051195</v>
      </c>
      <c r="H1511" s="49">
        <v>13693.454321848893</v>
      </c>
      <c r="I1511" s="47">
        <v>136934.54321848886</v>
      </c>
      <c r="J1511" s="50"/>
      <c r="K1511" s="50"/>
      <c r="L1511" s="49">
        <v>327939.59009265318</v>
      </c>
      <c r="M1511" s="48">
        <f t="shared" si="46"/>
        <v>1254078.1023389623</v>
      </c>
    </row>
    <row r="1512" spans="1:13" s="21" customFormat="1" ht="12" customHeight="1" x14ac:dyDescent="0.2">
      <c r="A1512" s="45" t="s">
        <v>205</v>
      </c>
      <c r="B1512" s="54" t="s">
        <v>256</v>
      </c>
      <c r="C1512" s="46">
        <v>508</v>
      </c>
      <c r="D1512" s="47">
        <v>3</v>
      </c>
      <c r="E1512" s="47">
        <v>6645.3815500800001</v>
      </c>
      <c r="F1512" s="48">
        <f t="shared" si="47"/>
        <v>239233.73580287999</v>
      </c>
      <c r="G1512" s="49">
        <v>9255.8847483248646</v>
      </c>
      <c r="H1512" s="49">
        <v>4153.8794589297786</v>
      </c>
      <c r="I1512" s="47">
        <v>41538.79458929778</v>
      </c>
      <c r="J1512" s="50"/>
      <c r="K1512" s="50"/>
      <c r="L1512" s="49">
        <v>84230.034299327672</v>
      </c>
      <c r="M1512" s="48">
        <f t="shared" si="46"/>
        <v>378412.32889876014</v>
      </c>
    </row>
    <row r="1513" spans="1:13" s="21" customFormat="1" ht="12" customHeight="1" x14ac:dyDescent="0.2">
      <c r="A1513" s="45" t="s">
        <v>205</v>
      </c>
      <c r="B1513" s="54" t="s">
        <v>256</v>
      </c>
      <c r="C1513" s="46">
        <v>508</v>
      </c>
      <c r="D1513" s="47">
        <v>12</v>
      </c>
      <c r="E1513" s="47">
        <v>6648.1937100799996</v>
      </c>
      <c r="F1513" s="48">
        <f t="shared" si="47"/>
        <v>957339.89425152005</v>
      </c>
      <c r="G1513" s="49">
        <v>97218.112820355105</v>
      </c>
      <c r="H1513" s="49">
        <v>18474.676686336003</v>
      </c>
      <c r="I1513" s="47">
        <v>184746.76686335998</v>
      </c>
      <c r="J1513" s="50"/>
      <c r="K1513" s="50"/>
      <c r="L1513" s="49">
        <v>438896.43303420953</v>
      </c>
      <c r="M1513" s="48">
        <f t="shared" si="46"/>
        <v>1696675.8836557807</v>
      </c>
    </row>
    <row r="1514" spans="1:13" s="21" customFormat="1" ht="12" customHeight="1" x14ac:dyDescent="0.2">
      <c r="A1514" s="45" t="s">
        <v>205</v>
      </c>
      <c r="B1514" s="54" t="s">
        <v>256</v>
      </c>
      <c r="C1514" s="46">
        <v>508</v>
      </c>
      <c r="D1514" s="47">
        <v>1</v>
      </c>
      <c r="E1514" s="47">
        <v>7184.7754700799996</v>
      </c>
      <c r="F1514" s="48">
        <f t="shared" si="47"/>
        <v>86217.305640959996</v>
      </c>
      <c r="G1514" s="49">
        <v>0</v>
      </c>
      <c r="H1514" s="49">
        <v>1238.3692450133335</v>
      </c>
      <c r="I1514" s="47">
        <v>12383.692450133336</v>
      </c>
      <c r="J1514" s="50"/>
      <c r="K1514" s="50"/>
      <c r="L1514" s="49">
        <v>12826.704420284714</v>
      </c>
      <c r="M1514" s="48">
        <f t="shared" si="46"/>
        <v>112666.07175639139</v>
      </c>
    </row>
    <row r="1515" spans="1:13" s="21" customFormat="1" ht="12" customHeight="1" x14ac:dyDescent="0.2">
      <c r="A1515" s="45" t="s">
        <v>205</v>
      </c>
      <c r="B1515" s="54" t="s">
        <v>256</v>
      </c>
      <c r="C1515" s="46">
        <v>508</v>
      </c>
      <c r="D1515" s="47">
        <v>1</v>
      </c>
      <c r="E1515" s="47">
        <v>7437.5211622400002</v>
      </c>
      <c r="F1515" s="48">
        <f t="shared" si="47"/>
        <v>89250.253946879995</v>
      </c>
      <c r="G1515" s="49">
        <v>0</v>
      </c>
      <c r="H1515" s="49">
        <v>1586.2535270399999</v>
      </c>
      <c r="I1515" s="47">
        <v>15862.5352704</v>
      </c>
      <c r="J1515" s="50"/>
      <c r="K1515" s="50"/>
      <c r="L1515" s="49">
        <v>37792.134834439254</v>
      </c>
      <c r="M1515" s="48">
        <f t="shared" si="46"/>
        <v>144491.17757875923</v>
      </c>
    </row>
    <row r="1516" spans="1:13" s="21" customFormat="1" ht="12" customHeight="1" x14ac:dyDescent="0.2">
      <c r="A1516" s="45" t="s">
        <v>205</v>
      </c>
      <c r="B1516" s="54" t="s">
        <v>256</v>
      </c>
      <c r="C1516" s="46">
        <v>508</v>
      </c>
      <c r="D1516" s="47">
        <v>16</v>
      </c>
      <c r="E1516" s="47">
        <v>7437.8698700799996</v>
      </c>
      <c r="F1516" s="48">
        <f t="shared" si="47"/>
        <v>1428071.0150553598</v>
      </c>
      <c r="G1516" s="49">
        <v>70675.894507266043</v>
      </c>
      <c r="H1516" s="49">
        <v>26121.26508788623</v>
      </c>
      <c r="I1516" s="47">
        <v>261212.65087886216</v>
      </c>
      <c r="J1516" s="50"/>
      <c r="K1516" s="50"/>
      <c r="L1516" s="49">
        <v>610593.27058493707</v>
      </c>
      <c r="M1516" s="48">
        <f t="shared" si="46"/>
        <v>2396674.0961143114</v>
      </c>
    </row>
    <row r="1517" spans="1:13" s="21" customFormat="1" ht="12" customHeight="1" x14ac:dyDescent="0.2">
      <c r="A1517" s="45" t="s">
        <v>205</v>
      </c>
      <c r="B1517" s="54" t="s">
        <v>256</v>
      </c>
      <c r="C1517" s="46">
        <v>508</v>
      </c>
      <c r="D1517" s="47">
        <v>56</v>
      </c>
      <c r="E1517" s="47">
        <v>7438.9272422399999</v>
      </c>
      <c r="F1517" s="48">
        <f t="shared" si="47"/>
        <v>4998959.1067852797</v>
      </c>
      <c r="G1517" s="49">
        <v>707448.22080441518</v>
      </c>
      <c r="H1517" s="49">
        <v>95967.612469432934</v>
      </c>
      <c r="I1517" s="47">
        <v>959676.12469432876</v>
      </c>
      <c r="J1517" s="50"/>
      <c r="K1517" s="50"/>
      <c r="L1517" s="49">
        <v>2151391.1026203944</v>
      </c>
      <c r="M1517" s="48">
        <f t="shared" si="46"/>
        <v>8913442.1673738509</v>
      </c>
    </row>
    <row r="1518" spans="1:13" s="21" customFormat="1" ht="12" customHeight="1" x14ac:dyDescent="0.2">
      <c r="A1518" s="45" t="s">
        <v>205</v>
      </c>
      <c r="B1518" s="54" t="s">
        <v>256</v>
      </c>
      <c r="C1518" s="46">
        <v>508</v>
      </c>
      <c r="D1518" s="47">
        <v>10</v>
      </c>
      <c r="E1518" s="47">
        <v>7439.2759500800003</v>
      </c>
      <c r="F1518" s="48">
        <f t="shared" si="47"/>
        <v>892713.11400960013</v>
      </c>
      <c r="G1518" s="49">
        <v>50490.239639224324</v>
      </c>
      <c r="H1518" s="49">
        <v>16394.308580693338</v>
      </c>
      <c r="I1518" s="47">
        <v>163943.08580693332</v>
      </c>
      <c r="J1518" s="50"/>
      <c r="K1518" s="50"/>
      <c r="L1518" s="49">
        <v>382171.12563816883</v>
      </c>
      <c r="M1518" s="48">
        <f t="shared" si="46"/>
        <v>1505711.8736746199</v>
      </c>
    </row>
    <row r="1519" spans="1:13" s="21" customFormat="1" ht="12" customHeight="1" x14ac:dyDescent="0.2">
      <c r="A1519" s="45" t="s">
        <v>205</v>
      </c>
      <c r="B1519" s="54" t="s">
        <v>256</v>
      </c>
      <c r="C1519" s="46">
        <v>508</v>
      </c>
      <c r="D1519" s="47">
        <v>1</v>
      </c>
      <c r="E1519" s="47">
        <v>7441.0904422399999</v>
      </c>
      <c r="F1519" s="48">
        <f t="shared" si="47"/>
        <v>89293.085306880006</v>
      </c>
      <c r="G1519" s="49">
        <v>15149.959111692287</v>
      </c>
      <c r="H1519" s="49">
        <v>1745.5332477440002</v>
      </c>
      <c r="I1519" s="47">
        <v>17455.332477440003</v>
      </c>
      <c r="J1519" s="50"/>
      <c r="K1519" s="50"/>
      <c r="L1519" s="49">
        <v>39064.657908347996</v>
      </c>
      <c r="M1519" s="48">
        <f t="shared" si="46"/>
        <v>162708.56805210427</v>
      </c>
    </row>
    <row r="1520" spans="1:13" s="21" customFormat="1" ht="12" customHeight="1" x14ac:dyDescent="0.2">
      <c r="A1520" s="45" t="s">
        <v>205</v>
      </c>
      <c r="B1520" s="54" t="s">
        <v>256</v>
      </c>
      <c r="C1520" s="46">
        <v>508</v>
      </c>
      <c r="D1520" s="47">
        <v>1</v>
      </c>
      <c r="E1520" s="47">
        <v>7441.4391500800002</v>
      </c>
      <c r="F1520" s="48">
        <f t="shared" si="47"/>
        <v>89297.269800959999</v>
      </c>
      <c r="G1520" s="49">
        <v>0</v>
      </c>
      <c r="H1520" s="49">
        <v>1586.9065250133335</v>
      </c>
      <c r="I1520" s="47">
        <v>15869.065250133335</v>
      </c>
      <c r="J1520" s="50"/>
      <c r="K1520" s="50"/>
      <c r="L1520" s="49">
        <v>37798.263612217772</v>
      </c>
      <c r="M1520" s="48">
        <f t="shared" si="46"/>
        <v>144551.50518832443</v>
      </c>
    </row>
    <row r="1521" spans="1:13" s="21" customFormat="1" ht="12" customHeight="1" x14ac:dyDescent="0.2">
      <c r="A1521" s="45" t="s">
        <v>205</v>
      </c>
      <c r="B1521" s="54" t="s">
        <v>256</v>
      </c>
      <c r="C1521" s="46">
        <v>508</v>
      </c>
      <c r="D1521" s="47">
        <v>3</v>
      </c>
      <c r="E1521" s="47">
        <v>7442.0881100799998</v>
      </c>
      <c r="F1521" s="48">
        <f t="shared" si="47"/>
        <v>267915.17196288001</v>
      </c>
      <c r="G1521" s="49">
        <v>37878.866501898243</v>
      </c>
      <c r="H1521" s="49">
        <v>5157.7977262933337</v>
      </c>
      <c r="I1521" s="47">
        <v>51577.977262933338</v>
      </c>
      <c r="J1521" s="50"/>
      <c r="K1521" s="50"/>
      <c r="L1521" s="49">
        <v>116565.51758742794</v>
      </c>
      <c r="M1521" s="48">
        <f t="shared" si="46"/>
        <v>479095.3310414328</v>
      </c>
    </row>
    <row r="1522" spans="1:13" s="21" customFormat="1" ht="12" customHeight="1" x14ac:dyDescent="0.2">
      <c r="A1522" s="45" t="s">
        <v>205</v>
      </c>
      <c r="B1522" s="54" t="s">
        <v>256</v>
      </c>
      <c r="C1522" s="46">
        <v>508</v>
      </c>
      <c r="D1522" s="47">
        <v>16</v>
      </c>
      <c r="E1522" s="47">
        <v>7444.2513100799997</v>
      </c>
      <c r="F1522" s="48">
        <f t="shared" si="47"/>
        <v>1429296.25153536</v>
      </c>
      <c r="G1522" s="49">
        <v>159127.38118829261</v>
      </c>
      <c r="H1522" s="49">
        <v>27064.747472810668</v>
      </c>
      <c r="I1522" s="47">
        <v>270647.47472810675</v>
      </c>
      <c r="J1522" s="50"/>
      <c r="K1522" s="50"/>
      <c r="L1522" s="49">
        <v>618149.88521631749</v>
      </c>
      <c r="M1522" s="48">
        <f t="shared" si="46"/>
        <v>2504285.7401408874</v>
      </c>
    </row>
    <row r="1523" spans="1:13" s="21" customFormat="1" ht="12" customHeight="1" x14ac:dyDescent="0.2">
      <c r="A1523" s="45" t="s">
        <v>205</v>
      </c>
      <c r="B1523" s="54" t="s">
        <v>256</v>
      </c>
      <c r="C1523" s="46">
        <v>508</v>
      </c>
      <c r="D1523" s="47">
        <v>1</v>
      </c>
      <c r="E1523" s="47">
        <v>7510.3128422399996</v>
      </c>
      <c r="F1523" s="48">
        <f t="shared" si="47"/>
        <v>90123.754106879991</v>
      </c>
      <c r="G1523" s="49">
        <v>12716.754828810241</v>
      </c>
      <c r="H1523" s="49">
        <v>1731.584263182222</v>
      </c>
      <c r="I1523" s="47">
        <v>17315.842631822223</v>
      </c>
      <c r="J1523" s="50"/>
      <c r="K1523" s="50"/>
      <c r="L1523" s="49">
        <v>38969.459568246755</v>
      </c>
      <c r="M1523" s="48">
        <f t="shared" si="46"/>
        <v>160857.39539894141</v>
      </c>
    </row>
    <row r="1524" spans="1:13" s="21" customFormat="1" ht="12" customHeight="1" x14ac:dyDescent="0.2">
      <c r="A1524" s="45" t="s">
        <v>205</v>
      </c>
      <c r="B1524" s="54" t="s">
        <v>256</v>
      </c>
      <c r="C1524" s="46">
        <v>508</v>
      </c>
      <c r="D1524" s="47">
        <v>1</v>
      </c>
      <c r="E1524" s="47">
        <v>7594.3098982399997</v>
      </c>
      <c r="F1524" s="48">
        <f t="shared" si="47"/>
        <v>91131.718778879993</v>
      </c>
      <c r="G1524" s="49">
        <v>5131.253970026497</v>
      </c>
      <c r="H1524" s="49">
        <v>1666.1311491413335</v>
      </c>
      <c r="I1524" s="47">
        <v>16661.311491413333</v>
      </c>
      <c r="J1524" s="50"/>
      <c r="K1524" s="50"/>
      <c r="L1524" s="49">
        <v>38466.503618025898</v>
      </c>
      <c r="M1524" s="48">
        <f t="shared" si="46"/>
        <v>153056.91900748707</v>
      </c>
    </row>
    <row r="1525" spans="1:13" s="21" customFormat="1" ht="12" customHeight="1" x14ac:dyDescent="0.2">
      <c r="A1525" s="45" t="s">
        <v>205</v>
      </c>
      <c r="B1525" s="54" t="s">
        <v>256</v>
      </c>
      <c r="C1525" s="46">
        <v>508</v>
      </c>
      <c r="D1525" s="47">
        <v>1</v>
      </c>
      <c r="E1525" s="47">
        <v>7688.1937100799996</v>
      </c>
      <c r="F1525" s="48">
        <f t="shared" si="47"/>
        <v>92258.324520959999</v>
      </c>
      <c r="G1525" s="49">
        <v>10362.099887652863</v>
      </c>
      <c r="H1525" s="49">
        <v>1736.567770680889</v>
      </c>
      <c r="I1525" s="47">
        <v>17365.677706808889</v>
      </c>
      <c r="J1525" s="50"/>
      <c r="K1525" s="50"/>
      <c r="L1525" s="49">
        <v>39050.800862843535</v>
      </c>
      <c r="M1525" s="48">
        <f t="shared" si="46"/>
        <v>160773.47074894619</v>
      </c>
    </row>
    <row r="1526" spans="1:13" s="21" customFormat="1" ht="12" customHeight="1" x14ac:dyDescent="0.2">
      <c r="A1526" s="45" t="s">
        <v>205</v>
      </c>
      <c r="B1526" s="54" t="s">
        <v>256</v>
      </c>
      <c r="C1526" s="46">
        <v>508</v>
      </c>
      <c r="D1526" s="47">
        <v>1</v>
      </c>
      <c r="E1526" s="47">
        <v>7688.6929100799998</v>
      </c>
      <c r="F1526" s="48">
        <f t="shared" si="47"/>
        <v>92264.314920959994</v>
      </c>
      <c r="G1526" s="49">
        <v>10362.629439012864</v>
      </c>
      <c r="H1526" s="49">
        <v>1736.6565173475556</v>
      </c>
      <c r="I1526" s="47">
        <v>17366.565173475556</v>
      </c>
      <c r="J1526" s="50"/>
      <c r="K1526" s="50"/>
      <c r="L1526" s="49">
        <v>39051.626029350205</v>
      </c>
      <c r="M1526" s="48">
        <f t="shared" si="46"/>
        <v>160781.79208014617</v>
      </c>
    </row>
    <row r="1527" spans="1:13" s="21" customFormat="1" ht="12" customHeight="1" x14ac:dyDescent="0.2">
      <c r="A1527" s="45" t="s">
        <v>205</v>
      </c>
      <c r="B1527" s="54" t="s">
        <v>256</v>
      </c>
      <c r="C1527" s="46">
        <v>508</v>
      </c>
      <c r="D1527" s="47">
        <v>1</v>
      </c>
      <c r="E1527" s="47">
        <v>8982.7961599999999</v>
      </c>
      <c r="F1527" s="48">
        <f t="shared" si="47"/>
        <v>107793.55392000001</v>
      </c>
      <c r="G1527" s="49">
        <v>0</v>
      </c>
      <c r="H1527" s="49">
        <v>1843.79936</v>
      </c>
      <c r="I1527" s="47">
        <v>18437.993599999998</v>
      </c>
      <c r="J1527" s="50"/>
      <c r="K1527" s="50"/>
      <c r="L1527" s="49">
        <v>40354.029559603594</v>
      </c>
      <c r="M1527" s="48">
        <f t="shared" si="46"/>
        <v>168429.3764396036</v>
      </c>
    </row>
    <row r="1528" spans="1:13" s="21" customFormat="1" ht="12" customHeight="1" x14ac:dyDescent="0.2">
      <c r="A1528" s="45" t="s">
        <v>205</v>
      </c>
      <c r="B1528" s="54" t="s">
        <v>256</v>
      </c>
      <c r="C1528" s="46">
        <v>508</v>
      </c>
      <c r="D1528" s="47">
        <v>1</v>
      </c>
      <c r="E1528" s="47">
        <v>9385.8072422400001</v>
      </c>
      <c r="F1528" s="48">
        <f t="shared" si="47"/>
        <v>112629.68690688</v>
      </c>
      <c r="G1528" s="49">
        <v>18244.392483852287</v>
      </c>
      <c r="H1528" s="49">
        <v>2102.0646610773333</v>
      </c>
      <c r="I1528" s="47">
        <v>21020.646610773336</v>
      </c>
      <c r="J1528" s="50"/>
      <c r="K1528" s="50"/>
      <c r="L1528" s="49">
        <v>42704.280460036047</v>
      </c>
      <c r="M1528" s="48">
        <f t="shared" si="46"/>
        <v>196701.071122619</v>
      </c>
    </row>
    <row r="1529" spans="1:13" s="21" customFormat="1" ht="12" customHeight="1" x14ac:dyDescent="0.2">
      <c r="A1529" s="45" t="s">
        <v>205</v>
      </c>
      <c r="B1529" s="54" t="s">
        <v>256</v>
      </c>
      <c r="C1529" s="46">
        <v>508</v>
      </c>
      <c r="D1529" s="47">
        <v>1</v>
      </c>
      <c r="E1529" s="47">
        <v>9605.2881100800005</v>
      </c>
      <c r="F1529" s="48">
        <f t="shared" si="47"/>
        <v>115263.45732096001</v>
      </c>
      <c r="G1529" s="49">
        <v>15494.692033966079</v>
      </c>
      <c r="H1529" s="49">
        <v>2109.8436865422223</v>
      </c>
      <c r="I1529" s="47">
        <v>21098.436865422223</v>
      </c>
      <c r="J1529" s="50"/>
      <c r="K1529" s="50"/>
      <c r="L1529" s="49">
        <v>42861.850258518956</v>
      </c>
      <c r="M1529" s="48">
        <f t="shared" si="46"/>
        <v>196828.28016540949</v>
      </c>
    </row>
    <row r="1530" spans="1:13" s="21" customFormat="1" ht="12" customHeight="1" x14ac:dyDescent="0.2">
      <c r="A1530" s="45" t="s">
        <v>28</v>
      </c>
      <c r="B1530" s="54" t="s">
        <v>257</v>
      </c>
      <c r="C1530" s="46">
        <v>508</v>
      </c>
      <c r="D1530" s="47">
        <v>1</v>
      </c>
      <c r="E1530" s="47">
        <v>4950.1145907199998</v>
      </c>
      <c r="F1530" s="48">
        <f t="shared" si="47"/>
        <v>59401.375088639994</v>
      </c>
      <c r="G1530" s="49">
        <v>7457.5455578357769</v>
      </c>
      <c r="H1530" s="49">
        <v>1249.7981494613334</v>
      </c>
      <c r="I1530" s="47">
        <v>12497.981494613334</v>
      </c>
      <c r="J1530" s="50"/>
      <c r="K1530" s="50"/>
      <c r="L1530" s="49">
        <v>34292.195563513502</v>
      </c>
      <c r="M1530" s="48">
        <f t="shared" si="46"/>
        <v>114898.89585406394</v>
      </c>
    </row>
    <row r="1531" spans="1:13" s="21" customFormat="1" ht="12" customHeight="1" x14ac:dyDescent="0.2">
      <c r="A1531" s="45" t="s">
        <v>28</v>
      </c>
      <c r="B1531" s="54" t="s">
        <v>257</v>
      </c>
      <c r="C1531" s="46">
        <v>508</v>
      </c>
      <c r="D1531" s="47">
        <v>1</v>
      </c>
      <c r="E1531" s="47">
        <v>8107.5922636799996</v>
      </c>
      <c r="F1531" s="48">
        <f t="shared" si="47"/>
        <v>97291.107164159999</v>
      </c>
      <c r="G1531" s="49">
        <v>5403.498936655873</v>
      </c>
      <c r="H1531" s="49">
        <v>1754.529778744889</v>
      </c>
      <c r="I1531" s="47">
        <v>17545.29778744889</v>
      </c>
      <c r="J1531" s="50"/>
      <c r="K1531" s="50"/>
      <c r="L1531" s="49">
        <v>39304.267476451452</v>
      </c>
      <c r="M1531" s="48">
        <f t="shared" si="46"/>
        <v>161298.7011434611</v>
      </c>
    </row>
    <row r="1532" spans="1:13" s="21" customFormat="1" ht="12" customHeight="1" x14ac:dyDescent="0.2">
      <c r="A1532" s="45" t="s">
        <v>28</v>
      </c>
      <c r="B1532" s="54" t="s">
        <v>257</v>
      </c>
      <c r="C1532" s="46">
        <v>508</v>
      </c>
      <c r="D1532" s="47">
        <v>1</v>
      </c>
      <c r="E1532" s="47">
        <v>8110.6293964799997</v>
      </c>
      <c r="F1532" s="48">
        <f t="shared" si="47"/>
        <v>97327.552757760001</v>
      </c>
      <c r="G1532" s="49">
        <v>0</v>
      </c>
      <c r="H1532" s="49">
        <v>1698.4382327466667</v>
      </c>
      <c r="I1532" s="47">
        <v>16984.382327466668</v>
      </c>
      <c r="J1532" s="50"/>
      <c r="K1532" s="50"/>
      <c r="L1532" s="49">
        <v>38854.620648596305</v>
      </c>
      <c r="M1532" s="48">
        <f t="shared" si="46"/>
        <v>154864.99396656966</v>
      </c>
    </row>
    <row r="1533" spans="1:13" s="21" customFormat="1" ht="12" customHeight="1" x14ac:dyDescent="0.2">
      <c r="A1533" s="45" t="s">
        <v>28</v>
      </c>
      <c r="B1533" s="54" t="s">
        <v>257</v>
      </c>
      <c r="C1533" s="46">
        <v>508</v>
      </c>
      <c r="D1533" s="47">
        <v>1</v>
      </c>
      <c r="E1533" s="47">
        <v>9470.5960294399993</v>
      </c>
      <c r="F1533" s="48">
        <f t="shared" si="47"/>
        <v>113647.15235327999</v>
      </c>
      <c r="G1533" s="49">
        <v>9189.6542010224639</v>
      </c>
      <c r="H1533" s="49">
        <v>2021.3543051519996</v>
      </c>
      <c r="I1533" s="47">
        <v>20213.543051519999</v>
      </c>
      <c r="J1533" s="50"/>
      <c r="K1533" s="50"/>
      <c r="L1533" s="49">
        <v>42058.003788856629</v>
      </c>
      <c r="M1533" s="48">
        <f t="shared" si="46"/>
        <v>187129.70769983105</v>
      </c>
    </row>
    <row r="1534" spans="1:13" s="21" customFormat="1" ht="12" customHeight="1" x14ac:dyDescent="0.2">
      <c r="A1534" s="45" t="s">
        <v>30</v>
      </c>
      <c r="B1534" s="54" t="s">
        <v>257</v>
      </c>
      <c r="C1534" s="46">
        <v>508</v>
      </c>
      <c r="D1534" s="47">
        <v>1</v>
      </c>
      <c r="E1534" s="47">
        <v>7444.2513100799997</v>
      </c>
      <c r="F1534" s="48">
        <f t="shared" si="47"/>
        <v>89331.01572096</v>
      </c>
      <c r="G1534" s="49">
        <v>10103.325789732864</v>
      </c>
      <c r="H1534" s="49">
        <v>1693.2002329031111</v>
      </c>
      <c r="I1534" s="47">
        <v>16932.002329031111</v>
      </c>
      <c r="J1534" s="50"/>
      <c r="K1534" s="50"/>
      <c r="L1534" s="49">
        <v>38647.569496585755</v>
      </c>
      <c r="M1534" s="48">
        <f t="shared" si="46"/>
        <v>156707.11356921284</v>
      </c>
    </row>
    <row r="1535" spans="1:13" s="21" customFormat="1" ht="12" customHeight="1" x14ac:dyDescent="0.2">
      <c r="A1535" s="45" t="s">
        <v>30</v>
      </c>
      <c r="B1535" s="54" t="s">
        <v>257</v>
      </c>
      <c r="C1535" s="46">
        <v>508</v>
      </c>
      <c r="D1535" s="47">
        <v>1</v>
      </c>
      <c r="E1535" s="47">
        <v>8202.2538956799999</v>
      </c>
      <c r="F1535" s="48">
        <f t="shared" si="47"/>
        <v>98427.046748160006</v>
      </c>
      <c r="G1535" s="49">
        <v>10907.414932537344</v>
      </c>
      <c r="H1535" s="49">
        <v>1827.9562481208891</v>
      </c>
      <c r="I1535" s="47">
        <v>18279.56248120889</v>
      </c>
      <c r="J1535" s="50"/>
      <c r="K1535" s="50"/>
      <c r="L1535" s="49">
        <v>39949.311040059991</v>
      </c>
      <c r="M1535" s="48">
        <f t="shared" si="46"/>
        <v>169391.29145008713</v>
      </c>
    </row>
    <row r="1536" spans="1:13" s="21" customFormat="1" ht="12" customHeight="1" x14ac:dyDescent="0.2">
      <c r="A1536" s="45" t="s">
        <v>35</v>
      </c>
      <c r="B1536" s="54" t="s">
        <v>257</v>
      </c>
      <c r="C1536" s="46">
        <v>508</v>
      </c>
      <c r="D1536" s="47">
        <v>1</v>
      </c>
      <c r="E1536" s="47">
        <v>6643.9754700800004</v>
      </c>
      <c r="F1536" s="48">
        <f t="shared" si="47"/>
        <v>79727.705640960005</v>
      </c>
      <c r="G1536" s="49">
        <v>4627.1965893304314</v>
      </c>
      <c r="H1536" s="49">
        <v>1502.4624420693335</v>
      </c>
      <c r="I1536" s="47">
        <v>15024.624420693333</v>
      </c>
      <c r="J1536" s="50"/>
      <c r="K1536" s="50"/>
      <c r="L1536" s="49">
        <v>36294.814127155594</v>
      </c>
      <c r="M1536" s="48">
        <f t="shared" si="46"/>
        <v>137176.80322020868</v>
      </c>
    </row>
    <row r="1537" spans="1:13" s="21" customFormat="1" ht="12" customHeight="1" x14ac:dyDescent="0.2">
      <c r="A1537" s="45" t="s">
        <v>35</v>
      </c>
      <c r="B1537" s="54" t="s">
        <v>257</v>
      </c>
      <c r="C1537" s="46">
        <v>508</v>
      </c>
      <c r="D1537" s="47">
        <v>1</v>
      </c>
      <c r="E1537" s="47">
        <v>10042.920775680001</v>
      </c>
      <c r="F1537" s="48">
        <f t="shared" si="47"/>
        <v>120515.04930816</v>
      </c>
      <c r="G1537" s="49">
        <v>6429.9971794206722</v>
      </c>
      <c r="H1537" s="49">
        <v>2087.8363558115552</v>
      </c>
      <c r="I1537" s="47">
        <v>20878.363558115554</v>
      </c>
      <c r="J1537" s="50"/>
      <c r="K1537" s="50"/>
      <c r="L1537" s="49">
        <v>43132.063766897387</v>
      </c>
      <c r="M1537" s="48">
        <f t="shared" si="46"/>
        <v>193043.31016840515</v>
      </c>
    </row>
    <row r="1538" spans="1:13" s="21" customFormat="1" ht="12" customHeight="1" x14ac:dyDescent="0.2">
      <c r="A1538" s="45" t="s">
        <v>68</v>
      </c>
      <c r="B1538" s="54" t="s">
        <v>257</v>
      </c>
      <c r="C1538" s="46">
        <v>508</v>
      </c>
      <c r="D1538" s="47">
        <v>1</v>
      </c>
      <c r="E1538" s="47">
        <v>20995.185070079999</v>
      </c>
      <c r="F1538" s="48">
        <f t="shared" si="47"/>
        <v>251942.22084095998</v>
      </c>
      <c r="G1538" s="49">
        <v>16899.041305755643</v>
      </c>
      <c r="H1538" s="49">
        <v>3717.1093872639995</v>
      </c>
      <c r="I1538" s="47">
        <v>37171.093872639991</v>
      </c>
      <c r="J1538" s="50"/>
      <c r="K1538" s="50"/>
      <c r="L1538" s="49">
        <v>25537.319792174894</v>
      </c>
      <c r="M1538" s="48">
        <f t="shared" si="46"/>
        <v>335266.78519879456</v>
      </c>
    </row>
    <row r="1539" spans="1:13" s="21" customFormat="1" ht="12" customHeight="1" x14ac:dyDescent="0.2">
      <c r="A1539" s="45" t="s">
        <v>73</v>
      </c>
      <c r="B1539" s="54" t="s">
        <v>257</v>
      </c>
      <c r="C1539" s="46">
        <v>508</v>
      </c>
      <c r="D1539" s="47">
        <v>1</v>
      </c>
      <c r="E1539" s="47">
        <v>19466.106383359998</v>
      </c>
      <c r="F1539" s="48">
        <f t="shared" si="47"/>
        <v>233593.27660031998</v>
      </c>
      <c r="G1539" s="49">
        <v>0</v>
      </c>
      <c r="H1539" s="49">
        <v>3285.2577305599998</v>
      </c>
      <c r="I1539" s="47">
        <v>32852.577305599996</v>
      </c>
      <c r="J1539" s="50"/>
      <c r="K1539" s="50"/>
      <c r="L1539" s="49">
        <v>22289.499023336706</v>
      </c>
      <c r="M1539" s="48">
        <f t="shared" si="46"/>
        <v>292020.61065981665</v>
      </c>
    </row>
    <row r="1540" spans="1:13" s="21" customFormat="1" ht="12" customHeight="1" x14ac:dyDescent="0.2">
      <c r="A1540" s="45" t="s">
        <v>218</v>
      </c>
      <c r="B1540" s="54" t="s">
        <v>257</v>
      </c>
      <c r="C1540" s="46">
        <v>508</v>
      </c>
      <c r="D1540" s="47">
        <v>1</v>
      </c>
      <c r="E1540" s="47">
        <v>11055.26116864</v>
      </c>
      <c r="F1540" s="48">
        <f t="shared" si="47"/>
        <v>132663.13402368</v>
      </c>
      <c r="G1540" s="49">
        <v>17417.35630961664</v>
      </c>
      <c r="H1540" s="49">
        <v>2371.6443776711112</v>
      </c>
      <c r="I1540" s="47">
        <v>23716.443776711112</v>
      </c>
      <c r="J1540" s="50"/>
      <c r="K1540" s="50"/>
      <c r="L1540" s="49">
        <v>45773.589356832679</v>
      </c>
      <c r="M1540" s="48">
        <f t="shared" si="46"/>
        <v>221942.16784451157</v>
      </c>
    </row>
    <row r="1541" spans="1:13" s="21" customFormat="1" ht="12" customHeight="1" x14ac:dyDescent="0.2">
      <c r="A1541" s="45" t="s">
        <v>218</v>
      </c>
      <c r="B1541" s="54" t="s">
        <v>257</v>
      </c>
      <c r="C1541" s="46">
        <v>508</v>
      </c>
      <c r="D1541" s="47">
        <v>1</v>
      </c>
      <c r="E1541" s="47">
        <v>11790.94299136</v>
      </c>
      <c r="F1541" s="48">
        <f t="shared" si="47"/>
        <v>141491.31589631998</v>
      </c>
      <c r="G1541" s="49">
        <v>7357.1481626173445</v>
      </c>
      <c r="H1541" s="49">
        <v>2388.8846262897778</v>
      </c>
      <c r="I1541" s="47">
        <v>23888.84626289778</v>
      </c>
      <c r="J1541" s="50"/>
      <c r="K1541" s="50"/>
      <c r="L1541" s="49">
        <v>45922.895426749885</v>
      </c>
      <c r="M1541" s="48">
        <f t="shared" si="46"/>
        <v>221049.09037487477</v>
      </c>
    </row>
    <row r="1542" spans="1:13" s="21" customFormat="1" ht="12" customHeight="1" x14ac:dyDescent="0.2">
      <c r="A1542" s="45" t="s">
        <v>218</v>
      </c>
      <c r="B1542" s="54" t="s">
        <v>257</v>
      </c>
      <c r="C1542" s="46">
        <v>508</v>
      </c>
      <c r="D1542" s="47">
        <v>1</v>
      </c>
      <c r="E1542" s="47">
        <v>16934.028001279999</v>
      </c>
      <c r="F1542" s="48">
        <f t="shared" si="47"/>
        <v>203208.33601535999</v>
      </c>
      <c r="G1542" s="49">
        <v>10085.040451878911</v>
      </c>
      <c r="H1542" s="49">
        <v>3274.6381557759996</v>
      </c>
      <c r="I1542" s="47">
        <v>32746.381557759996</v>
      </c>
      <c r="J1542" s="50"/>
      <c r="K1542" s="50"/>
      <c r="L1542" s="49">
        <v>53593.804433230005</v>
      </c>
      <c r="M1542" s="48">
        <f t="shared" si="46"/>
        <v>302908.20061400492</v>
      </c>
    </row>
    <row r="1543" spans="1:13" s="21" customFormat="1" ht="12" customHeight="1" x14ac:dyDescent="0.2">
      <c r="A1543" s="45" t="s">
        <v>32</v>
      </c>
      <c r="B1543" s="54" t="s">
        <v>257</v>
      </c>
      <c r="C1543" s="46">
        <v>508</v>
      </c>
      <c r="D1543" s="47">
        <v>1</v>
      </c>
      <c r="E1543" s="47">
        <v>8107.5870720000003</v>
      </c>
      <c r="F1543" s="48">
        <f t="shared" si="47"/>
        <v>97291.044863999996</v>
      </c>
      <c r="G1543" s="49">
        <v>5403.4961829887998</v>
      </c>
      <c r="H1543" s="49">
        <v>1754.5288846222224</v>
      </c>
      <c r="I1543" s="47">
        <v>17545.288846222222</v>
      </c>
      <c r="J1543" s="50"/>
      <c r="K1543" s="50"/>
      <c r="L1543" s="49">
        <v>39304.257860721722</v>
      </c>
      <c r="M1543" s="48">
        <f t="shared" si="46"/>
        <v>161298.61663855496</v>
      </c>
    </row>
    <row r="1544" spans="1:13" s="21" customFormat="1" ht="12" customHeight="1" x14ac:dyDescent="0.2">
      <c r="A1544" s="45" t="s">
        <v>32</v>
      </c>
      <c r="B1544" s="54" t="s">
        <v>257</v>
      </c>
      <c r="C1544" s="46">
        <v>508</v>
      </c>
      <c r="D1544" s="47">
        <v>1</v>
      </c>
      <c r="E1544" s="47">
        <v>12784.430663679999</v>
      </c>
      <c r="F1544" s="48">
        <f t="shared" si="47"/>
        <v>153413.16796415998</v>
      </c>
      <c r="G1544" s="49">
        <v>7884.0940240158707</v>
      </c>
      <c r="H1544" s="49">
        <v>2559.9852809671111</v>
      </c>
      <c r="I1544" s="47">
        <v>25599.852809671112</v>
      </c>
      <c r="J1544" s="50"/>
      <c r="K1544" s="50"/>
      <c r="L1544" s="49">
        <v>47404.681848465094</v>
      </c>
      <c r="M1544" s="48">
        <f t="shared" si="46"/>
        <v>236861.78192727917</v>
      </c>
    </row>
    <row r="1545" spans="1:13" s="21" customFormat="1" ht="12" customHeight="1" x14ac:dyDescent="0.2">
      <c r="A1545" s="45" t="s">
        <v>33</v>
      </c>
      <c r="B1545" s="54" t="s">
        <v>257</v>
      </c>
      <c r="C1545" s="46">
        <v>508</v>
      </c>
      <c r="D1545" s="47">
        <v>1</v>
      </c>
      <c r="E1545" s="47">
        <v>6842.5217536</v>
      </c>
      <c r="F1545" s="48">
        <f t="shared" si="47"/>
        <v>82110.261043200007</v>
      </c>
      <c r="G1545" s="49">
        <v>7098.7583071641584</v>
      </c>
      <c r="H1545" s="49">
        <v>1561.44130688</v>
      </c>
      <c r="I1545" s="47">
        <v>15614.413068799999</v>
      </c>
      <c r="J1545" s="50"/>
      <c r="K1545" s="50"/>
      <c r="L1545" s="49">
        <v>36859.336289128871</v>
      </c>
      <c r="M1545" s="48">
        <f t="shared" si="46"/>
        <v>143244.21001517304</v>
      </c>
    </row>
    <row r="1546" spans="1:13" s="21" customFormat="1" ht="12" customHeight="1" x14ac:dyDescent="0.2">
      <c r="A1546" s="45" t="s">
        <v>33</v>
      </c>
      <c r="B1546" s="54" t="s">
        <v>257</v>
      </c>
      <c r="C1546" s="46">
        <v>508</v>
      </c>
      <c r="D1546" s="47">
        <v>1</v>
      </c>
      <c r="E1546" s="47">
        <v>16849.202872319998</v>
      </c>
      <c r="F1546" s="48">
        <f t="shared" si="47"/>
        <v>202190.43446783998</v>
      </c>
      <c r="G1546" s="49">
        <v>10040.049203478527</v>
      </c>
      <c r="H1546" s="49">
        <v>3260.0293835662224</v>
      </c>
      <c r="I1546" s="47">
        <v>32600.293835662222</v>
      </c>
      <c r="J1546" s="50"/>
      <c r="K1546" s="50"/>
      <c r="L1546" s="49">
        <v>53467.287791086237</v>
      </c>
      <c r="M1546" s="48">
        <f t="shared" si="46"/>
        <v>301558.09468163317</v>
      </c>
    </row>
    <row r="1547" spans="1:13" s="21" customFormat="1" ht="12" customHeight="1" x14ac:dyDescent="0.2">
      <c r="A1547" s="45" t="s">
        <v>33</v>
      </c>
      <c r="B1547" s="54" t="s">
        <v>257</v>
      </c>
      <c r="C1547" s="46">
        <v>508</v>
      </c>
      <c r="D1547" s="47">
        <v>1</v>
      </c>
      <c r="E1547" s="47">
        <v>18428.344064000001</v>
      </c>
      <c r="F1547" s="48">
        <f t="shared" si="47"/>
        <v>221140.128768</v>
      </c>
      <c r="G1547" s="49">
        <v>0</v>
      </c>
      <c r="H1547" s="49">
        <v>3112.2973440000005</v>
      </c>
      <c r="I1547" s="47">
        <v>31122.973440000005</v>
      </c>
      <c r="J1547" s="50"/>
      <c r="K1547" s="50"/>
      <c r="L1547" s="49">
        <v>20943.313742662918</v>
      </c>
      <c r="M1547" s="48">
        <f t="shared" ref="M1547:M1610" si="48">F1547+G1547+H1547+I1547+J1547+K1547+L1547</f>
        <v>276318.71329466288</v>
      </c>
    </row>
    <row r="1548" spans="1:13" s="21" customFormat="1" ht="12" customHeight="1" x14ac:dyDescent="0.2">
      <c r="A1548" s="45" t="s">
        <v>68</v>
      </c>
      <c r="B1548" s="54" t="s">
        <v>258</v>
      </c>
      <c r="C1548" s="46">
        <v>508</v>
      </c>
      <c r="D1548" s="47">
        <v>1</v>
      </c>
      <c r="E1548" s="47">
        <v>13227.8468608</v>
      </c>
      <c r="F1548" s="48">
        <f t="shared" ref="F1548:F1611" si="49">(D1548*E1548)*12</f>
        <v>158734.16232960002</v>
      </c>
      <c r="G1548" s="49">
        <v>0</v>
      </c>
      <c r="H1548" s="49">
        <v>2245.5478101333338</v>
      </c>
      <c r="I1548" s="47">
        <v>22455.478101333334</v>
      </c>
      <c r="J1548" s="50"/>
      <c r="K1548" s="50"/>
      <c r="L1548" s="49">
        <v>22666.832731053913</v>
      </c>
      <c r="M1548" s="48">
        <f t="shared" si="48"/>
        <v>206102.0209721206</v>
      </c>
    </row>
    <row r="1549" spans="1:13" s="21" customFormat="1" ht="12" customHeight="1" x14ac:dyDescent="0.2">
      <c r="A1549" s="45" t="s">
        <v>32</v>
      </c>
      <c r="B1549" s="54" t="s">
        <v>259</v>
      </c>
      <c r="C1549" s="46">
        <v>508</v>
      </c>
      <c r="D1549" s="47">
        <v>1</v>
      </c>
      <c r="E1549" s="47">
        <v>7872.6289408000002</v>
      </c>
      <c r="F1549" s="48">
        <f t="shared" si="49"/>
        <v>94471.547289599999</v>
      </c>
      <c r="G1549" s="49">
        <v>13197.185975500801</v>
      </c>
      <c r="H1549" s="49">
        <v>1797.0024476444448</v>
      </c>
      <c r="I1549" s="47">
        <v>17970.024476444447</v>
      </c>
      <c r="J1549" s="50"/>
      <c r="K1549" s="50"/>
      <c r="L1549" s="49">
        <v>39576.39539361676</v>
      </c>
      <c r="M1549" s="48">
        <f t="shared" si="48"/>
        <v>167012.15558280644</v>
      </c>
    </row>
    <row r="1550" spans="1:13" s="21" customFormat="1" ht="12" customHeight="1" x14ac:dyDescent="0.2">
      <c r="A1550" s="45" t="s">
        <v>33</v>
      </c>
      <c r="B1550" s="54" t="s">
        <v>259</v>
      </c>
      <c r="C1550" s="46">
        <v>508</v>
      </c>
      <c r="D1550" s="47">
        <v>1</v>
      </c>
      <c r="E1550" s="47">
        <v>6648.1937100799996</v>
      </c>
      <c r="F1550" s="48">
        <f t="shared" si="49"/>
        <v>79778.324520959999</v>
      </c>
      <c r="G1550" s="49">
        <v>6944.1509157396486</v>
      </c>
      <c r="H1550" s="49">
        <v>1527.4338992640003</v>
      </c>
      <c r="I1550" s="47">
        <v>15274.338992640003</v>
      </c>
      <c r="J1550" s="50"/>
      <c r="K1550" s="50"/>
      <c r="L1550" s="49">
        <v>36484.092464548557</v>
      </c>
      <c r="M1550" s="48">
        <f t="shared" si="48"/>
        <v>140008.34079315219</v>
      </c>
    </row>
    <row r="1551" spans="1:13" s="21" customFormat="1" ht="12" customHeight="1" x14ac:dyDescent="0.2">
      <c r="A1551" s="45" t="s">
        <v>29</v>
      </c>
      <c r="B1551" s="54" t="s">
        <v>260</v>
      </c>
      <c r="C1551" s="46">
        <v>508</v>
      </c>
      <c r="D1551" s="47">
        <v>1</v>
      </c>
      <c r="E1551" s="47">
        <v>7084.4272179199997</v>
      </c>
      <c r="F1551" s="48">
        <f t="shared" si="49"/>
        <v>85013.126615040004</v>
      </c>
      <c r="G1551" s="49">
        <v>7291.218294577151</v>
      </c>
      <c r="H1551" s="49">
        <v>1603.7747631359998</v>
      </c>
      <c r="I1551" s="47">
        <v>16037.747631359996</v>
      </c>
      <c r="J1551" s="50"/>
      <c r="K1551" s="50"/>
      <c r="L1551" s="49">
        <v>37482.424641332043</v>
      </c>
      <c r="M1551" s="48">
        <f t="shared" si="48"/>
        <v>147428.29194544518</v>
      </c>
    </row>
    <row r="1552" spans="1:13" s="21" customFormat="1" ht="12" customHeight="1" x14ac:dyDescent="0.2">
      <c r="A1552" s="45" t="s">
        <v>169</v>
      </c>
      <c r="B1552" s="54" t="s">
        <v>260</v>
      </c>
      <c r="C1552" s="46">
        <v>508</v>
      </c>
      <c r="D1552" s="47">
        <v>1</v>
      </c>
      <c r="E1552" s="47">
        <v>71792</v>
      </c>
      <c r="F1552" s="48">
        <f t="shared" si="49"/>
        <v>861504</v>
      </c>
      <c r="G1552" s="49">
        <v>0</v>
      </c>
      <c r="H1552" s="49">
        <v>12006.24</v>
      </c>
      <c r="I1552" s="47">
        <v>120062.40000000001</v>
      </c>
      <c r="J1552" s="50"/>
      <c r="K1552" s="50"/>
      <c r="L1552" s="49">
        <v>91664.899200000014</v>
      </c>
      <c r="M1552" s="48">
        <f t="shared" si="48"/>
        <v>1085237.5392</v>
      </c>
    </row>
    <row r="1553" spans="1:13" s="21" customFormat="1" ht="12" customHeight="1" x14ac:dyDescent="0.2">
      <c r="A1553" s="45" t="s">
        <v>32</v>
      </c>
      <c r="B1553" s="54" t="s">
        <v>260</v>
      </c>
      <c r="C1553" s="46">
        <v>508</v>
      </c>
      <c r="D1553" s="47">
        <v>1</v>
      </c>
      <c r="E1553" s="47">
        <v>11920.54549504</v>
      </c>
      <c r="F1553" s="48">
        <f t="shared" si="49"/>
        <v>143046.54594047999</v>
      </c>
      <c r="G1553" s="49">
        <v>18564.723326423045</v>
      </c>
      <c r="H1553" s="49">
        <v>2527.876269937778</v>
      </c>
      <c r="I1553" s="47">
        <v>25278.762699377781</v>
      </c>
      <c r="J1553" s="50"/>
      <c r="K1553" s="50"/>
      <c r="L1553" s="49">
        <v>47126.607538067525</v>
      </c>
      <c r="M1553" s="48">
        <f t="shared" si="48"/>
        <v>236544.51577428615</v>
      </c>
    </row>
    <row r="1554" spans="1:13" s="21" customFormat="1" ht="12" customHeight="1" x14ac:dyDescent="0.2">
      <c r="A1554" s="45" t="s">
        <v>32</v>
      </c>
      <c r="B1554" s="54" t="s">
        <v>260</v>
      </c>
      <c r="C1554" s="46">
        <v>508</v>
      </c>
      <c r="D1554" s="47">
        <v>1</v>
      </c>
      <c r="E1554" s="47">
        <v>17213.10849024</v>
      </c>
      <c r="F1554" s="48">
        <f t="shared" si="49"/>
        <v>206557.30188287998</v>
      </c>
      <c r="G1554" s="49">
        <v>20466.129486446593</v>
      </c>
      <c r="H1554" s="49">
        <v>3429.8859538204447</v>
      </c>
      <c r="I1554" s="47">
        <v>34298.859538204451</v>
      </c>
      <c r="J1554" s="50"/>
      <c r="K1554" s="50"/>
      <c r="L1554" s="49">
        <v>54938.300043590287</v>
      </c>
      <c r="M1554" s="48">
        <f t="shared" si="48"/>
        <v>319690.47690494178</v>
      </c>
    </row>
    <row r="1555" spans="1:13" s="21" customFormat="1" ht="12" customHeight="1" x14ac:dyDescent="0.2">
      <c r="A1555" s="45" t="s">
        <v>28</v>
      </c>
      <c r="B1555" s="54" t="s">
        <v>261</v>
      </c>
      <c r="C1555" s="46">
        <v>508</v>
      </c>
      <c r="D1555" s="47">
        <v>1</v>
      </c>
      <c r="E1555" s="47">
        <v>8277.8482175999998</v>
      </c>
      <c r="F1555" s="48">
        <f t="shared" si="49"/>
        <v>99334.178611199997</v>
      </c>
      <c r="G1555" s="49">
        <v>10987.605389230081</v>
      </c>
      <c r="H1555" s="49">
        <v>1841.3952386844446</v>
      </c>
      <c r="I1555" s="47">
        <v>18413.952386844445</v>
      </c>
      <c r="J1555" s="50"/>
      <c r="K1555" s="50"/>
      <c r="L1555" s="49">
        <v>40110.926190338825</v>
      </c>
      <c r="M1555" s="48">
        <f t="shared" si="48"/>
        <v>170688.05781629781</v>
      </c>
    </row>
    <row r="1556" spans="1:13" s="21" customFormat="1" ht="12" customHeight="1" x14ac:dyDescent="0.2">
      <c r="A1556" s="45" t="s">
        <v>28</v>
      </c>
      <c r="B1556" s="54" t="s">
        <v>261</v>
      </c>
      <c r="C1556" s="46">
        <v>508</v>
      </c>
      <c r="D1556" s="47">
        <v>1</v>
      </c>
      <c r="E1556" s="47">
        <v>8922.3502950399998</v>
      </c>
      <c r="F1556" s="48">
        <f t="shared" si="49"/>
        <v>107068.20354048</v>
      </c>
      <c r="G1556" s="49">
        <v>14589.116491223038</v>
      </c>
      <c r="H1556" s="49">
        <v>1986.5354699377776</v>
      </c>
      <c r="I1556" s="47">
        <v>19865.354699377775</v>
      </c>
      <c r="J1556" s="50"/>
      <c r="K1556" s="50"/>
      <c r="L1556" s="49">
        <v>41534.428580344458</v>
      </c>
      <c r="M1556" s="48">
        <f t="shared" si="48"/>
        <v>185043.63878136306</v>
      </c>
    </row>
    <row r="1557" spans="1:13" s="21" customFormat="1" ht="12" customHeight="1" x14ac:dyDescent="0.2">
      <c r="A1557" s="45" t="s">
        <v>29</v>
      </c>
      <c r="B1557" s="54" t="s">
        <v>261</v>
      </c>
      <c r="C1557" s="46">
        <v>508</v>
      </c>
      <c r="D1557" s="47">
        <v>1</v>
      </c>
      <c r="E1557" s="47">
        <v>6974.2287912960001</v>
      </c>
      <c r="F1557" s="48">
        <f t="shared" si="49"/>
        <v>83690.745495551993</v>
      </c>
      <c r="G1557" s="49">
        <v>0</v>
      </c>
      <c r="H1557" s="49">
        <v>1474.3714652159999</v>
      </c>
      <c r="I1557" s="47">
        <v>14743.714652160001</v>
      </c>
      <c r="J1557" s="50"/>
      <c r="K1557" s="50"/>
      <c r="L1557" s="49">
        <v>33816.881632884732</v>
      </c>
      <c r="M1557" s="48">
        <f t="shared" si="48"/>
        <v>133725.71324581272</v>
      </c>
    </row>
    <row r="1558" spans="1:13" s="21" customFormat="1" ht="12" customHeight="1" x14ac:dyDescent="0.2">
      <c r="A1558" s="45" t="s">
        <v>29</v>
      </c>
      <c r="B1558" s="54" t="s">
        <v>261</v>
      </c>
      <c r="C1558" s="46">
        <v>508</v>
      </c>
      <c r="D1558" s="47">
        <v>1</v>
      </c>
      <c r="E1558" s="47">
        <v>9566.9838950400008</v>
      </c>
      <c r="F1558" s="48">
        <f t="shared" si="49"/>
        <v>114803.80674048001</v>
      </c>
      <c r="G1558" s="49">
        <v>12355.120515858434</v>
      </c>
      <c r="H1558" s="49">
        <v>2070.574914673778</v>
      </c>
      <c r="I1558" s="47">
        <v>20705.74914673778</v>
      </c>
      <c r="J1558" s="50"/>
      <c r="K1558" s="50"/>
      <c r="L1558" s="49">
        <v>42514.113780993932</v>
      </c>
      <c r="M1558" s="48">
        <f t="shared" si="48"/>
        <v>192449.36509874393</v>
      </c>
    </row>
    <row r="1559" spans="1:13" s="21" customFormat="1" ht="12" customHeight="1" x14ac:dyDescent="0.2">
      <c r="A1559" s="45" t="s">
        <v>30</v>
      </c>
      <c r="B1559" s="54" t="s">
        <v>261</v>
      </c>
      <c r="C1559" s="46">
        <v>508</v>
      </c>
      <c r="D1559" s="47">
        <v>1</v>
      </c>
      <c r="E1559" s="47">
        <v>7789.3656422399999</v>
      </c>
      <c r="F1559" s="48">
        <f t="shared" si="49"/>
        <v>93472.387706879992</v>
      </c>
      <c r="G1559" s="49">
        <v>13086.778841610241</v>
      </c>
      <c r="H1559" s="49">
        <v>1781.9687965155558</v>
      </c>
      <c r="I1559" s="47">
        <v>17819.687965155557</v>
      </c>
      <c r="J1559" s="50"/>
      <c r="K1559" s="50"/>
      <c r="L1559" s="49">
        <v>39436.916416460095</v>
      </c>
      <c r="M1559" s="48">
        <f t="shared" si="48"/>
        <v>165597.73972662145</v>
      </c>
    </row>
    <row r="1560" spans="1:13" s="21" customFormat="1" ht="12" customHeight="1" x14ac:dyDescent="0.2">
      <c r="A1560" s="45" t="s">
        <v>68</v>
      </c>
      <c r="B1560" s="54" t="s">
        <v>261</v>
      </c>
      <c r="C1560" s="46">
        <v>508</v>
      </c>
      <c r="D1560" s="47">
        <v>1</v>
      </c>
      <c r="E1560" s="47">
        <v>13398.59775488</v>
      </c>
      <c r="F1560" s="48">
        <f t="shared" si="49"/>
        <v>160783.17305856</v>
      </c>
      <c r="G1560" s="49">
        <v>0</v>
      </c>
      <c r="H1560" s="49">
        <v>2274.00629248</v>
      </c>
      <c r="I1560" s="47">
        <v>22740.0629248</v>
      </c>
      <c r="J1560" s="50"/>
      <c r="K1560" s="50"/>
      <c r="L1560" s="49">
        <v>22913.292294890394</v>
      </c>
      <c r="M1560" s="48">
        <f t="shared" si="48"/>
        <v>208710.53457073038</v>
      </c>
    </row>
    <row r="1561" spans="1:13" s="21" customFormat="1" ht="12" customHeight="1" x14ac:dyDescent="0.2">
      <c r="A1561" s="45" t="s">
        <v>49</v>
      </c>
      <c r="B1561" s="54" t="s">
        <v>261</v>
      </c>
      <c r="C1561" s="46">
        <v>508</v>
      </c>
      <c r="D1561" s="47">
        <v>1</v>
      </c>
      <c r="E1561" s="47">
        <v>9538.4331161600003</v>
      </c>
      <c r="F1561" s="48">
        <f t="shared" si="49"/>
        <v>114461.19739392001</v>
      </c>
      <c r="G1561" s="49">
        <v>15406.042312028163</v>
      </c>
      <c r="H1561" s="49">
        <v>2097.7726459733331</v>
      </c>
      <c r="I1561" s="47">
        <v>20977.726459733334</v>
      </c>
      <c r="J1561" s="50"/>
      <c r="K1561" s="50"/>
      <c r="L1561" s="49">
        <v>42731.904652536607</v>
      </c>
      <c r="M1561" s="48">
        <f t="shared" si="48"/>
        <v>195674.64346419144</v>
      </c>
    </row>
    <row r="1562" spans="1:13" s="21" customFormat="1" ht="12" customHeight="1" x14ac:dyDescent="0.2">
      <c r="A1562" s="45" t="s">
        <v>32</v>
      </c>
      <c r="B1562" s="54" t="s">
        <v>261</v>
      </c>
      <c r="C1562" s="46">
        <v>508</v>
      </c>
      <c r="D1562" s="47">
        <v>1</v>
      </c>
      <c r="E1562" s="47">
        <v>6974.3480268800004</v>
      </c>
      <c r="F1562" s="48">
        <f t="shared" si="49"/>
        <v>83692.176322560001</v>
      </c>
      <c r="G1562" s="49">
        <v>0</v>
      </c>
      <c r="H1562" s="49">
        <v>1509.0580044800001</v>
      </c>
      <c r="I1562" s="47">
        <v>15090.580044800001</v>
      </c>
      <c r="J1562" s="50"/>
      <c r="K1562" s="50"/>
      <c r="L1562" s="49">
        <v>36577.624655876389</v>
      </c>
      <c r="M1562" s="48">
        <f t="shared" si="48"/>
        <v>136869.43902771641</v>
      </c>
    </row>
    <row r="1563" spans="1:13" s="21" customFormat="1" ht="12" customHeight="1" x14ac:dyDescent="0.2">
      <c r="A1563" s="45" t="s">
        <v>33</v>
      </c>
      <c r="B1563" s="54" t="s">
        <v>261</v>
      </c>
      <c r="C1563" s="46">
        <v>508</v>
      </c>
      <c r="D1563" s="47">
        <v>1</v>
      </c>
      <c r="E1563" s="47">
        <v>7225.4479564800004</v>
      </c>
      <c r="F1563" s="48">
        <f t="shared" si="49"/>
        <v>86705.375477760012</v>
      </c>
      <c r="G1563" s="49">
        <v>12339.02399029248</v>
      </c>
      <c r="H1563" s="49">
        <v>1680.1503254755557</v>
      </c>
      <c r="I1563" s="47">
        <v>16801.503254755557</v>
      </c>
      <c r="J1563" s="50"/>
      <c r="K1563" s="50"/>
      <c r="L1563" s="49">
        <v>38337.172150511011</v>
      </c>
      <c r="M1563" s="48">
        <f t="shared" si="48"/>
        <v>155863.22519879462</v>
      </c>
    </row>
    <row r="1564" spans="1:13" s="21" customFormat="1" ht="12" customHeight="1" x14ac:dyDescent="0.2">
      <c r="A1564" s="45" t="s">
        <v>33</v>
      </c>
      <c r="B1564" s="54" t="s">
        <v>261</v>
      </c>
      <c r="C1564" s="46">
        <v>508</v>
      </c>
      <c r="D1564" s="47">
        <v>1</v>
      </c>
      <c r="E1564" s="47">
        <v>9684.48545792</v>
      </c>
      <c r="F1564" s="48">
        <f t="shared" si="49"/>
        <v>116213.82549504</v>
      </c>
      <c r="G1564" s="49">
        <v>9359.8246303211527</v>
      </c>
      <c r="H1564" s="49">
        <v>2058.7849551360005</v>
      </c>
      <c r="I1564" s="47">
        <v>20587.849551360003</v>
      </c>
      <c r="J1564" s="50"/>
      <c r="K1564" s="50"/>
      <c r="L1564" s="49">
        <v>42475.888463865987</v>
      </c>
      <c r="M1564" s="48">
        <f t="shared" si="48"/>
        <v>190696.17309572315</v>
      </c>
    </row>
    <row r="1565" spans="1:13" s="21" customFormat="1" ht="12" customHeight="1" x14ac:dyDescent="0.2">
      <c r="A1565" s="45" t="s">
        <v>33</v>
      </c>
      <c r="B1565" s="54" t="s">
        <v>261</v>
      </c>
      <c r="C1565" s="46">
        <v>508</v>
      </c>
      <c r="D1565" s="47">
        <v>1</v>
      </c>
      <c r="E1565" s="47">
        <v>9901.4656665599996</v>
      </c>
      <c r="F1565" s="48">
        <f t="shared" si="49"/>
        <v>118817.58799872</v>
      </c>
      <c r="G1565" s="49">
        <v>9532.4540843151372</v>
      </c>
      <c r="H1565" s="49">
        <v>2096.7564916479996</v>
      </c>
      <c r="I1565" s="47">
        <v>20967.564916479998</v>
      </c>
      <c r="J1565" s="50"/>
      <c r="K1565" s="50"/>
      <c r="L1565" s="49">
        <v>43031.397110000631</v>
      </c>
      <c r="M1565" s="48">
        <f t="shared" si="48"/>
        <v>194445.76060116375</v>
      </c>
    </row>
    <row r="1566" spans="1:13" s="21" customFormat="1" ht="12" customHeight="1" x14ac:dyDescent="0.2">
      <c r="A1566" s="45" t="s">
        <v>33</v>
      </c>
      <c r="B1566" s="54" t="s">
        <v>261</v>
      </c>
      <c r="C1566" s="46">
        <v>508</v>
      </c>
      <c r="D1566" s="47">
        <v>1</v>
      </c>
      <c r="E1566" s="47">
        <v>10408.21257216</v>
      </c>
      <c r="F1566" s="48">
        <f t="shared" si="49"/>
        <v>124898.55086592</v>
      </c>
      <c r="G1566" s="49">
        <v>13247.495896547327</v>
      </c>
      <c r="H1566" s="49">
        <v>2220.1266794951111</v>
      </c>
      <c r="I1566" s="47">
        <v>22201.266794951109</v>
      </c>
      <c r="J1566" s="50"/>
      <c r="K1566" s="50"/>
      <c r="L1566" s="49">
        <v>44461.397604965103</v>
      </c>
      <c r="M1566" s="48">
        <f t="shared" si="48"/>
        <v>207028.83784187867</v>
      </c>
    </row>
    <row r="1567" spans="1:13" s="21" customFormat="1" ht="12" customHeight="1" x14ac:dyDescent="0.2">
      <c r="A1567" s="45" t="s">
        <v>33</v>
      </c>
      <c r="B1567" s="54" t="s">
        <v>261</v>
      </c>
      <c r="C1567" s="46">
        <v>508</v>
      </c>
      <c r="D1567" s="47">
        <v>1</v>
      </c>
      <c r="E1567" s="47">
        <v>12101.91164416</v>
      </c>
      <c r="F1567" s="48">
        <f t="shared" si="49"/>
        <v>145222.93972992001</v>
      </c>
      <c r="G1567" s="49">
        <v>15044.171872124927</v>
      </c>
      <c r="H1567" s="49">
        <v>2521.2287367395552</v>
      </c>
      <c r="I1567" s="47">
        <v>25212.287367395551</v>
      </c>
      <c r="J1567" s="50"/>
      <c r="K1567" s="50"/>
      <c r="L1567" s="49">
        <v>47069.037773360316</v>
      </c>
      <c r="M1567" s="48">
        <f t="shared" si="48"/>
        <v>235069.66547954036</v>
      </c>
    </row>
    <row r="1568" spans="1:13" s="21" customFormat="1" ht="12" customHeight="1" x14ac:dyDescent="0.2">
      <c r="A1568" s="45" t="s">
        <v>28</v>
      </c>
      <c r="B1568" s="54" t="s">
        <v>262</v>
      </c>
      <c r="C1568" s="46">
        <v>508</v>
      </c>
      <c r="D1568" s="47">
        <v>1</v>
      </c>
      <c r="E1568" s="47">
        <v>8067.4571161599997</v>
      </c>
      <c r="F1568" s="48">
        <f t="shared" si="49"/>
        <v>96809.485393919997</v>
      </c>
      <c r="G1568" s="49">
        <v>13455.528136028159</v>
      </c>
      <c r="H1568" s="49">
        <v>1832.1797570844444</v>
      </c>
      <c r="I1568" s="47">
        <v>18321.797570844443</v>
      </c>
      <c r="J1568" s="50"/>
      <c r="K1568" s="50"/>
      <c r="L1568" s="49">
        <v>39909.946401345478</v>
      </c>
      <c r="M1568" s="48">
        <f t="shared" si="48"/>
        <v>170328.93725922253</v>
      </c>
    </row>
    <row r="1569" spans="1:13" s="21" customFormat="1" ht="12" customHeight="1" x14ac:dyDescent="0.2">
      <c r="A1569" s="45" t="s">
        <v>28</v>
      </c>
      <c r="B1569" s="54" t="s">
        <v>262</v>
      </c>
      <c r="C1569" s="46">
        <v>508</v>
      </c>
      <c r="D1569" s="47">
        <v>1</v>
      </c>
      <c r="E1569" s="47">
        <v>8459.4254950400009</v>
      </c>
      <c r="F1569" s="48">
        <f t="shared" si="49"/>
        <v>101513.10594048002</v>
      </c>
      <c r="G1569" s="49">
        <v>11180.222565138434</v>
      </c>
      <c r="H1569" s="49">
        <v>1873.6756435626669</v>
      </c>
      <c r="I1569" s="47">
        <v>18736.756435626667</v>
      </c>
      <c r="J1569" s="50"/>
      <c r="K1569" s="50"/>
      <c r="L1569" s="49">
        <v>40506.572393589937</v>
      </c>
      <c r="M1569" s="48">
        <f t="shared" si="48"/>
        <v>173810.33297839772</v>
      </c>
    </row>
    <row r="1570" spans="1:13" s="21" customFormat="1" ht="12" customHeight="1" x14ac:dyDescent="0.2">
      <c r="A1570" s="45" t="s">
        <v>68</v>
      </c>
      <c r="B1570" s="54" t="s">
        <v>262</v>
      </c>
      <c r="C1570" s="46">
        <v>508</v>
      </c>
      <c r="D1570" s="47">
        <v>1</v>
      </c>
      <c r="E1570" s="47">
        <v>13296.44106752</v>
      </c>
      <c r="F1570" s="48">
        <f t="shared" si="49"/>
        <v>159557.29281024</v>
      </c>
      <c r="G1570" s="49">
        <v>17956.534295531521</v>
      </c>
      <c r="H1570" s="49">
        <v>2445.0618594133339</v>
      </c>
      <c r="I1570" s="47">
        <v>24450.618594133339</v>
      </c>
      <c r="J1570" s="50"/>
      <c r="K1570" s="50"/>
      <c r="L1570" s="49">
        <v>24394.688242314474</v>
      </c>
      <c r="M1570" s="48">
        <f t="shared" si="48"/>
        <v>228804.19580163268</v>
      </c>
    </row>
    <row r="1571" spans="1:13" s="21" customFormat="1" ht="12" customHeight="1" x14ac:dyDescent="0.2">
      <c r="A1571" s="45" t="s">
        <v>73</v>
      </c>
      <c r="B1571" s="54" t="s">
        <v>262</v>
      </c>
      <c r="C1571" s="46">
        <v>508</v>
      </c>
      <c r="D1571" s="47">
        <v>1</v>
      </c>
      <c r="E1571" s="47">
        <v>17087.02508032</v>
      </c>
      <c r="F1571" s="48">
        <f t="shared" si="49"/>
        <v>205044.30096383998</v>
      </c>
      <c r="G1571" s="49">
        <v>0</v>
      </c>
      <c r="H1571" s="49">
        <v>2888.7441800533334</v>
      </c>
      <c r="I1571" s="47">
        <v>28887.441800533332</v>
      </c>
      <c r="J1571" s="50"/>
      <c r="K1571" s="50"/>
      <c r="L1571" s="49">
        <v>19524.403256191494</v>
      </c>
      <c r="M1571" s="48">
        <f t="shared" si="48"/>
        <v>256344.89020061813</v>
      </c>
    </row>
    <row r="1572" spans="1:13" s="21" customFormat="1" ht="12" customHeight="1" x14ac:dyDescent="0.2">
      <c r="A1572" s="45" t="s">
        <v>33</v>
      </c>
      <c r="B1572" s="54" t="s">
        <v>262</v>
      </c>
      <c r="C1572" s="46">
        <v>508</v>
      </c>
      <c r="D1572" s="47">
        <v>1</v>
      </c>
      <c r="E1572" s="47">
        <v>7823.7241804799996</v>
      </c>
      <c r="F1572" s="48">
        <f t="shared" si="49"/>
        <v>93884.690165759996</v>
      </c>
      <c r="G1572" s="49">
        <v>0</v>
      </c>
      <c r="H1572" s="49">
        <v>1650.6206967466667</v>
      </c>
      <c r="I1572" s="47">
        <v>16506.206967466667</v>
      </c>
      <c r="J1572" s="50"/>
      <c r="K1572" s="50"/>
      <c r="L1572" s="49">
        <v>38396.259342438148</v>
      </c>
      <c r="M1572" s="48">
        <f t="shared" si="48"/>
        <v>150437.7771724115</v>
      </c>
    </row>
    <row r="1573" spans="1:13" s="21" customFormat="1" ht="12" customHeight="1" x14ac:dyDescent="0.2">
      <c r="A1573" s="45" t="s">
        <v>29</v>
      </c>
      <c r="B1573" s="54" t="s">
        <v>263</v>
      </c>
      <c r="C1573" s="46">
        <v>508</v>
      </c>
      <c r="D1573" s="47">
        <v>1</v>
      </c>
      <c r="E1573" s="47">
        <v>7084.4272179199997</v>
      </c>
      <c r="F1573" s="48">
        <f t="shared" si="49"/>
        <v>85013.126615040004</v>
      </c>
      <c r="G1573" s="49">
        <v>7291.218294577151</v>
      </c>
      <c r="H1573" s="49">
        <v>1603.7747631359998</v>
      </c>
      <c r="I1573" s="47">
        <v>16037.747631359996</v>
      </c>
      <c r="J1573" s="50"/>
      <c r="K1573" s="50"/>
      <c r="L1573" s="49">
        <v>37482.424641332043</v>
      </c>
      <c r="M1573" s="48">
        <f t="shared" si="48"/>
        <v>147428.29194544518</v>
      </c>
    </row>
    <row r="1574" spans="1:13" s="21" customFormat="1" ht="12" customHeight="1" x14ac:dyDescent="0.2">
      <c r="A1574" s="45" t="s">
        <v>33</v>
      </c>
      <c r="B1574" s="54" t="s">
        <v>263</v>
      </c>
      <c r="C1574" s="46">
        <v>508</v>
      </c>
      <c r="D1574" s="47">
        <v>1</v>
      </c>
      <c r="E1574" s="47">
        <v>8362.8905318399993</v>
      </c>
      <c r="F1574" s="48">
        <f t="shared" si="49"/>
        <v>100354.68638207999</v>
      </c>
      <c r="G1574" s="49">
        <v>5538.9091380879372</v>
      </c>
      <c r="H1574" s="49">
        <v>1798.497813816889</v>
      </c>
      <c r="I1574" s="47">
        <v>17984.978138168888</v>
      </c>
      <c r="J1574" s="50"/>
      <c r="K1574" s="50"/>
      <c r="L1574" s="49">
        <v>39823.747925116884</v>
      </c>
      <c r="M1574" s="48">
        <f t="shared" si="48"/>
        <v>165500.81939727059</v>
      </c>
    </row>
    <row r="1575" spans="1:13" s="21" customFormat="1" ht="12" customHeight="1" x14ac:dyDescent="0.2">
      <c r="A1575" s="45" t="s">
        <v>30</v>
      </c>
      <c r="B1575" s="54" t="s">
        <v>264</v>
      </c>
      <c r="C1575" s="46">
        <v>508</v>
      </c>
      <c r="D1575" s="47">
        <v>1</v>
      </c>
      <c r="E1575" s="47">
        <v>7726.6328422400002</v>
      </c>
      <c r="F1575" s="48">
        <f t="shared" si="49"/>
        <v>92719.594106880002</v>
      </c>
      <c r="G1575" s="49">
        <v>7802.1570892861446</v>
      </c>
      <c r="H1575" s="49">
        <v>1716.1607473920001</v>
      </c>
      <c r="I1575" s="47">
        <v>17161.607473920001</v>
      </c>
      <c r="J1575" s="50"/>
      <c r="K1575" s="50"/>
      <c r="L1575" s="49">
        <v>38896.850570177623</v>
      </c>
      <c r="M1575" s="48">
        <f t="shared" si="48"/>
        <v>158296.36998765578</v>
      </c>
    </row>
    <row r="1576" spans="1:13" s="21" customFormat="1" ht="12" customHeight="1" x14ac:dyDescent="0.2">
      <c r="A1576" s="45" t="s">
        <v>43</v>
      </c>
      <c r="B1576" s="54" t="s">
        <v>264</v>
      </c>
      <c r="C1576" s="46">
        <v>508</v>
      </c>
      <c r="D1576" s="47">
        <v>1</v>
      </c>
      <c r="E1576" s="47">
        <v>29314.364252160001</v>
      </c>
      <c r="F1576" s="48">
        <f t="shared" si="49"/>
        <v>351772.37102592003</v>
      </c>
      <c r="G1576" s="49">
        <v>0</v>
      </c>
      <c r="H1576" s="49">
        <v>4926.6340420266661</v>
      </c>
      <c r="I1576" s="47">
        <v>49266.340420266657</v>
      </c>
      <c r="J1576" s="50"/>
      <c r="K1576" s="50"/>
      <c r="L1576" s="49">
        <v>33835.642102143742</v>
      </c>
      <c r="M1576" s="48">
        <f t="shared" si="48"/>
        <v>439800.98759035708</v>
      </c>
    </row>
    <row r="1577" spans="1:13" s="21" customFormat="1" ht="12" customHeight="1" x14ac:dyDescent="0.2">
      <c r="A1577" s="45" t="s">
        <v>68</v>
      </c>
      <c r="B1577" s="54" t="s">
        <v>264</v>
      </c>
      <c r="C1577" s="46">
        <v>508</v>
      </c>
      <c r="D1577" s="47">
        <v>1</v>
      </c>
      <c r="E1577" s="47">
        <v>13389.2388864</v>
      </c>
      <c r="F1577" s="48">
        <f t="shared" si="49"/>
        <v>160670.8666368</v>
      </c>
      <c r="G1577" s="49">
        <v>7231.8336813465594</v>
      </c>
      <c r="H1577" s="49">
        <v>2348.1946971022221</v>
      </c>
      <c r="I1577" s="47">
        <v>23481.946971022218</v>
      </c>
      <c r="J1577" s="50"/>
      <c r="K1577" s="50"/>
      <c r="L1577" s="49">
        <v>23555.787619208306</v>
      </c>
      <c r="M1577" s="48">
        <f t="shared" si="48"/>
        <v>217288.62960547928</v>
      </c>
    </row>
    <row r="1578" spans="1:13" s="21" customFormat="1" ht="12" customHeight="1" x14ac:dyDescent="0.2">
      <c r="A1578" s="45" t="s">
        <v>68</v>
      </c>
      <c r="B1578" s="54" t="s">
        <v>264</v>
      </c>
      <c r="C1578" s="46">
        <v>508</v>
      </c>
      <c r="D1578" s="47">
        <v>2</v>
      </c>
      <c r="E1578" s="47">
        <v>13398.71024128</v>
      </c>
      <c r="F1578" s="48">
        <f t="shared" si="49"/>
        <v>321569.04579071997</v>
      </c>
      <c r="G1578" s="49">
        <v>18092.143219937279</v>
      </c>
      <c r="H1578" s="49">
        <v>4737.5521671111119</v>
      </c>
      <c r="I1578" s="47">
        <v>47375.521671111113</v>
      </c>
      <c r="J1578" s="50"/>
      <c r="K1578" s="50"/>
      <c r="L1578" s="49">
        <v>47468.05802387571</v>
      </c>
      <c r="M1578" s="48">
        <f t="shared" si="48"/>
        <v>439242.3208727552</v>
      </c>
    </row>
    <row r="1579" spans="1:13" s="21" customFormat="1" ht="12" customHeight="1" x14ac:dyDescent="0.2">
      <c r="A1579" s="45" t="s">
        <v>32</v>
      </c>
      <c r="B1579" s="54" t="s">
        <v>264</v>
      </c>
      <c r="C1579" s="46">
        <v>508</v>
      </c>
      <c r="D1579" s="47">
        <v>1</v>
      </c>
      <c r="E1579" s="47">
        <v>10081.825495040001</v>
      </c>
      <c r="F1579" s="48">
        <f t="shared" si="49"/>
        <v>120981.90594048001</v>
      </c>
      <c r="G1579" s="49">
        <v>19351.896727707652</v>
      </c>
      <c r="H1579" s="49">
        <v>2229.6680074240003</v>
      </c>
      <c r="I1579" s="47">
        <v>22296.680074240001</v>
      </c>
      <c r="J1579" s="50"/>
      <c r="K1579" s="50"/>
      <c r="L1579" s="49">
        <v>44408.108816992615</v>
      </c>
      <c r="M1579" s="48">
        <f t="shared" si="48"/>
        <v>209268.25956684427</v>
      </c>
    </row>
    <row r="1580" spans="1:13" s="21" customFormat="1" ht="12" customHeight="1" x14ac:dyDescent="0.2">
      <c r="A1580" s="45" t="s">
        <v>33</v>
      </c>
      <c r="B1580" s="54" t="s">
        <v>264</v>
      </c>
      <c r="C1580" s="46">
        <v>508</v>
      </c>
      <c r="D1580" s="47">
        <v>1</v>
      </c>
      <c r="E1580" s="47">
        <v>11325.40937216</v>
      </c>
      <c r="F1580" s="48">
        <f t="shared" si="49"/>
        <v>135904.91246592</v>
      </c>
      <c r="G1580" s="49">
        <v>17775.57282748416</v>
      </c>
      <c r="H1580" s="49">
        <v>2420.4211366399995</v>
      </c>
      <c r="I1580" s="47">
        <v>24204.211366399995</v>
      </c>
      <c r="J1580" s="50"/>
      <c r="K1580" s="50"/>
      <c r="L1580" s="49">
        <v>46196.011698066126</v>
      </c>
      <c r="M1580" s="48">
        <f t="shared" si="48"/>
        <v>226501.1294945103</v>
      </c>
    </row>
    <row r="1581" spans="1:13" s="21" customFormat="1" ht="12" customHeight="1" x14ac:dyDescent="0.2">
      <c r="A1581" s="45" t="s">
        <v>68</v>
      </c>
      <c r="B1581" s="54" t="s">
        <v>265</v>
      </c>
      <c r="C1581" s="46">
        <v>508</v>
      </c>
      <c r="D1581" s="47">
        <v>1</v>
      </c>
      <c r="E1581" s="47">
        <v>13466.150164479999</v>
      </c>
      <c r="F1581" s="48">
        <f t="shared" si="49"/>
        <v>161593.80197375998</v>
      </c>
      <c r="G1581" s="49">
        <v>14545.254846480384</v>
      </c>
      <c r="H1581" s="49">
        <v>2437.616029240889</v>
      </c>
      <c r="I1581" s="47">
        <v>24376.160292408891</v>
      </c>
      <c r="J1581" s="50"/>
      <c r="K1581" s="50"/>
      <c r="L1581" s="49">
        <v>24330.204970355458</v>
      </c>
      <c r="M1581" s="48">
        <f t="shared" si="48"/>
        <v>227283.03811224562</v>
      </c>
    </row>
    <row r="1582" spans="1:13" s="21" customFormat="1" ht="12" customHeight="1" x14ac:dyDescent="0.2">
      <c r="A1582" s="45" t="s">
        <v>33</v>
      </c>
      <c r="B1582" s="54" t="s">
        <v>265</v>
      </c>
      <c r="C1582" s="46">
        <v>508</v>
      </c>
      <c r="D1582" s="47">
        <v>1</v>
      </c>
      <c r="E1582" s="47">
        <v>7738.2656665599998</v>
      </c>
      <c r="F1582" s="48">
        <f t="shared" si="49"/>
        <v>92859.187998719994</v>
      </c>
      <c r="G1582" s="49">
        <v>7811.4121643151357</v>
      </c>
      <c r="H1582" s="49">
        <v>1718.1964916480001</v>
      </c>
      <c r="I1582" s="47">
        <v>17181.964916479999</v>
      </c>
      <c r="J1582" s="50"/>
      <c r="K1582" s="50"/>
      <c r="L1582" s="49">
        <v>38915.821380078676</v>
      </c>
      <c r="M1582" s="48">
        <f t="shared" si="48"/>
        <v>158486.58295124181</v>
      </c>
    </row>
    <row r="1583" spans="1:13" s="21" customFormat="1" ht="12" customHeight="1" x14ac:dyDescent="0.2">
      <c r="A1583" s="45" t="s">
        <v>29</v>
      </c>
      <c r="B1583" s="54" t="s">
        <v>266</v>
      </c>
      <c r="C1583" s="46">
        <v>508</v>
      </c>
      <c r="D1583" s="47">
        <v>1</v>
      </c>
      <c r="E1583" s="47">
        <v>8112</v>
      </c>
      <c r="F1583" s="48">
        <f t="shared" si="49"/>
        <v>97344</v>
      </c>
      <c r="G1583" s="49">
        <v>5405.8368</v>
      </c>
      <c r="H1583" s="49">
        <v>1755.288888888889</v>
      </c>
      <c r="I1583" s="47">
        <v>17552.888888888891</v>
      </c>
      <c r="J1583" s="50"/>
      <c r="K1583" s="50"/>
      <c r="L1583" s="49">
        <v>39312.431230994152</v>
      </c>
      <c r="M1583" s="48">
        <f t="shared" si="48"/>
        <v>161370.44580877194</v>
      </c>
    </row>
    <row r="1584" spans="1:13" s="21" customFormat="1" ht="12" customHeight="1" x14ac:dyDescent="0.2">
      <c r="A1584" s="45" t="s">
        <v>68</v>
      </c>
      <c r="B1584" s="54" t="s">
        <v>266</v>
      </c>
      <c r="C1584" s="46">
        <v>508</v>
      </c>
      <c r="D1584" s="47">
        <v>1</v>
      </c>
      <c r="E1584" s="47">
        <v>13703.153817599999</v>
      </c>
      <c r="F1584" s="48">
        <f t="shared" si="49"/>
        <v>164437.84581119998</v>
      </c>
      <c r="G1584" s="49">
        <v>18495.8354021376</v>
      </c>
      <c r="H1584" s="49">
        <v>2518.4961059555558</v>
      </c>
      <c r="I1584" s="47">
        <v>25184.961059555557</v>
      </c>
      <c r="J1584" s="50"/>
      <c r="K1584" s="50"/>
      <c r="L1584" s="49">
        <v>25030.652316329022</v>
      </c>
      <c r="M1584" s="48">
        <f t="shared" si="48"/>
        <v>235667.79069517771</v>
      </c>
    </row>
    <row r="1585" spans="1:13" s="21" customFormat="1" ht="12" customHeight="1" x14ac:dyDescent="0.2">
      <c r="A1585" s="45" t="s">
        <v>73</v>
      </c>
      <c r="B1585" s="54" t="s">
        <v>266</v>
      </c>
      <c r="C1585" s="46">
        <v>508</v>
      </c>
      <c r="D1585" s="47">
        <v>1</v>
      </c>
      <c r="E1585" s="47">
        <v>18049.193943040002</v>
      </c>
      <c r="F1585" s="48">
        <f t="shared" si="49"/>
        <v>216590.32731648002</v>
      </c>
      <c r="G1585" s="49">
        <v>0</v>
      </c>
      <c r="H1585" s="49">
        <v>3049.1056571733334</v>
      </c>
      <c r="I1585" s="47">
        <v>30491.056571733334</v>
      </c>
      <c r="J1585" s="50"/>
      <c r="K1585" s="50"/>
      <c r="L1585" s="49">
        <v>20485.032648731136</v>
      </c>
      <c r="M1585" s="48">
        <f t="shared" si="48"/>
        <v>270615.52219411777</v>
      </c>
    </row>
    <row r="1586" spans="1:13" s="21" customFormat="1" ht="12" customHeight="1" x14ac:dyDescent="0.2">
      <c r="A1586" s="45" t="s">
        <v>73</v>
      </c>
      <c r="B1586" s="54" t="s">
        <v>266</v>
      </c>
      <c r="C1586" s="46">
        <v>508</v>
      </c>
      <c r="D1586" s="47">
        <v>1</v>
      </c>
      <c r="E1586" s="47">
        <v>25011.453143039998</v>
      </c>
      <c r="F1586" s="48">
        <f t="shared" si="49"/>
        <v>300137.43771648</v>
      </c>
      <c r="G1586" s="49">
        <v>0</v>
      </c>
      <c r="H1586" s="49">
        <v>4209.4821905066674</v>
      </c>
      <c r="I1586" s="47">
        <v>42094.821905066667</v>
      </c>
      <c r="J1586" s="50"/>
      <c r="K1586" s="50"/>
      <c r="L1586" s="49">
        <v>28635.72336842036</v>
      </c>
      <c r="M1586" s="48">
        <f t="shared" si="48"/>
        <v>375077.46518047369</v>
      </c>
    </row>
    <row r="1587" spans="1:13" s="21" customFormat="1" ht="12" customHeight="1" x14ac:dyDescent="0.2">
      <c r="A1587" s="45" t="s">
        <v>33</v>
      </c>
      <c r="B1587" s="54" t="s">
        <v>266</v>
      </c>
      <c r="C1587" s="46">
        <v>508</v>
      </c>
      <c r="D1587" s="47">
        <v>1</v>
      </c>
      <c r="E1587" s="47">
        <v>11481.448775680001</v>
      </c>
      <c r="F1587" s="48">
        <f t="shared" si="49"/>
        <v>137777.38530816001</v>
      </c>
      <c r="G1587" s="49">
        <v>10789.488645931007</v>
      </c>
      <c r="H1587" s="49">
        <v>2373.2535357440001</v>
      </c>
      <c r="I1587" s="47">
        <v>23732.53535744</v>
      </c>
      <c r="J1587" s="50"/>
      <c r="K1587" s="50"/>
      <c r="L1587" s="49">
        <v>45787.525180674478</v>
      </c>
      <c r="M1587" s="48">
        <f t="shared" si="48"/>
        <v>220460.18802794951</v>
      </c>
    </row>
    <row r="1588" spans="1:13" s="21" customFormat="1" ht="12" customHeight="1" x14ac:dyDescent="0.2">
      <c r="A1588" s="45" t="s">
        <v>29</v>
      </c>
      <c r="B1588" s="54" t="s">
        <v>267</v>
      </c>
      <c r="C1588" s="46">
        <v>508</v>
      </c>
      <c r="D1588" s="47">
        <v>1</v>
      </c>
      <c r="E1588" s="47">
        <v>7042.6610176000004</v>
      </c>
      <c r="F1588" s="48">
        <f t="shared" si="49"/>
        <v>84511.932211200008</v>
      </c>
      <c r="G1588" s="49">
        <v>0</v>
      </c>
      <c r="H1588" s="49">
        <v>1520.4435029333333</v>
      </c>
      <c r="I1588" s="47">
        <v>15204.435029333334</v>
      </c>
      <c r="J1588" s="50"/>
      <c r="K1588" s="50"/>
      <c r="L1588" s="49">
        <v>36759.321347197219</v>
      </c>
      <c r="M1588" s="48">
        <f t="shared" si="48"/>
        <v>137996.13209066392</v>
      </c>
    </row>
    <row r="1589" spans="1:13" s="21" customFormat="1" ht="12" customHeight="1" x14ac:dyDescent="0.2">
      <c r="A1589" s="45" t="s">
        <v>29</v>
      </c>
      <c r="B1589" s="54" t="s">
        <v>267</v>
      </c>
      <c r="C1589" s="46">
        <v>508</v>
      </c>
      <c r="D1589" s="47">
        <v>1</v>
      </c>
      <c r="E1589" s="47">
        <v>8990.8354764800006</v>
      </c>
      <c r="F1589" s="48">
        <f t="shared" si="49"/>
        <v>107890.02571776</v>
      </c>
      <c r="G1589" s="49">
        <v>11743.94227344998</v>
      </c>
      <c r="H1589" s="49">
        <v>1968.1485291519996</v>
      </c>
      <c r="I1589" s="47">
        <v>19681.485291519995</v>
      </c>
      <c r="J1589" s="50"/>
      <c r="K1589" s="50"/>
      <c r="L1589" s="49">
        <v>41407.776687321399</v>
      </c>
      <c r="M1589" s="48">
        <f t="shared" si="48"/>
        <v>182691.37849920336</v>
      </c>
    </row>
    <row r="1590" spans="1:13" s="21" customFormat="1" ht="12" customHeight="1" x14ac:dyDescent="0.2">
      <c r="A1590" s="45" t="s">
        <v>33</v>
      </c>
      <c r="B1590" s="54" t="s">
        <v>267</v>
      </c>
      <c r="C1590" s="46">
        <v>508</v>
      </c>
      <c r="D1590" s="47">
        <v>1</v>
      </c>
      <c r="E1590" s="47">
        <v>18743.911680000001</v>
      </c>
      <c r="F1590" s="48">
        <f t="shared" si="49"/>
        <v>224926.94016</v>
      </c>
      <c r="G1590" s="49">
        <v>11045.002755071997</v>
      </c>
      <c r="H1590" s="49">
        <v>3586.340344888888</v>
      </c>
      <c r="I1590" s="47">
        <v>35863.403448888879</v>
      </c>
      <c r="J1590" s="50"/>
      <c r="K1590" s="50"/>
      <c r="L1590" s="49">
        <v>56558.307206490244</v>
      </c>
      <c r="M1590" s="48">
        <f t="shared" si="48"/>
        <v>331979.99391533999</v>
      </c>
    </row>
    <row r="1591" spans="1:13" s="21" customFormat="1" ht="12" customHeight="1" x14ac:dyDescent="0.2">
      <c r="A1591" s="45" t="s">
        <v>68</v>
      </c>
      <c r="B1591" s="54" t="s">
        <v>268</v>
      </c>
      <c r="C1591" s="46">
        <v>508</v>
      </c>
      <c r="D1591" s="47">
        <v>1</v>
      </c>
      <c r="E1591" s="47">
        <v>13228.66368512</v>
      </c>
      <c r="F1591" s="48">
        <f t="shared" si="49"/>
        <v>158743.96422143999</v>
      </c>
      <c r="G1591" s="49">
        <v>17866.661486469122</v>
      </c>
      <c r="H1591" s="49">
        <v>2432.8242764799998</v>
      </c>
      <c r="I1591" s="47">
        <v>24328.242764799998</v>
      </c>
      <c r="J1591" s="50"/>
      <c r="K1591" s="50"/>
      <c r="L1591" s="49">
        <v>24288.706858085272</v>
      </c>
      <c r="M1591" s="48">
        <f t="shared" si="48"/>
        <v>227660.39960727439</v>
      </c>
    </row>
    <row r="1592" spans="1:13" s="21" customFormat="1" ht="12" customHeight="1" x14ac:dyDescent="0.2">
      <c r="A1592" s="45" t="s">
        <v>29</v>
      </c>
      <c r="B1592" s="54" t="s">
        <v>269</v>
      </c>
      <c r="C1592" s="46">
        <v>508</v>
      </c>
      <c r="D1592" s="47">
        <v>1</v>
      </c>
      <c r="E1592" s="47">
        <v>9116.6091161599998</v>
      </c>
      <c r="F1592" s="48">
        <f t="shared" si="49"/>
        <v>109399.30939392</v>
      </c>
      <c r="G1592" s="49">
        <v>17816.044425633794</v>
      </c>
      <c r="H1592" s="49">
        <v>2052.7116712960001</v>
      </c>
      <c r="I1592" s="47">
        <v>20527.11671296</v>
      </c>
      <c r="J1592" s="50"/>
      <c r="K1592" s="50"/>
      <c r="L1592" s="49">
        <v>42174.72539219819</v>
      </c>
      <c r="M1592" s="48">
        <f t="shared" si="48"/>
        <v>191969.90759600798</v>
      </c>
    </row>
    <row r="1593" spans="1:13" s="21" customFormat="1" ht="12" customHeight="1" x14ac:dyDescent="0.2">
      <c r="A1593" s="45" t="s">
        <v>29</v>
      </c>
      <c r="B1593" s="54" t="s">
        <v>269</v>
      </c>
      <c r="C1593" s="46">
        <v>508</v>
      </c>
      <c r="D1593" s="47">
        <v>1</v>
      </c>
      <c r="E1593" s="47">
        <v>9951.7773721600006</v>
      </c>
      <c r="F1593" s="48">
        <f t="shared" si="49"/>
        <v>119421.32846592</v>
      </c>
      <c r="G1593" s="49">
        <v>19144.96415458099</v>
      </c>
      <c r="H1593" s="49">
        <v>2205.8258515626667</v>
      </c>
      <c r="I1593" s="47">
        <v>22058.258515626665</v>
      </c>
      <c r="J1593" s="50"/>
      <c r="K1593" s="50"/>
      <c r="L1593" s="49">
        <v>44035.392060627099</v>
      </c>
      <c r="M1593" s="48">
        <f t="shared" si="48"/>
        <v>206865.76904831739</v>
      </c>
    </row>
    <row r="1594" spans="1:13" s="21" customFormat="1" ht="12" customHeight="1" x14ac:dyDescent="0.2">
      <c r="A1594" s="45" t="s">
        <v>29</v>
      </c>
      <c r="B1594" s="54" t="s">
        <v>269</v>
      </c>
      <c r="C1594" s="46">
        <v>508</v>
      </c>
      <c r="D1594" s="47">
        <v>1</v>
      </c>
      <c r="E1594" s="47">
        <v>10016.19227648</v>
      </c>
      <c r="F1594" s="48">
        <f t="shared" si="49"/>
        <v>120194.30731776</v>
      </c>
      <c r="G1594" s="49">
        <v>16039.550958612477</v>
      </c>
      <c r="H1594" s="49">
        <v>2184.0347165866665</v>
      </c>
      <c r="I1594" s="47">
        <v>21840.347165866664</v>
      </c>
      <c r="J1594" s="50"/>
      <c r="K1594" s="50"/>
      <c r="L1594" s="49">
        <v>43928.302827479121</v>
      </c>
      <c r="M1594" s="48">
        <f t="shared" si="48"/>
        <v>204186.54298630494</v>
      </c>
    </row>
    <row r="1595" spans="1:13" s="21" customFormat="1" ht="12" customHeight="1" x14ac:dyDescent="0.2">
      <c r="A1595" s="45" t="s">
        <v>29</v>
      </c>
      <c r="B1595" s="54" t="s">
        <v>269</v>
      </c>
      <c r="C1595" s="46">
        <v>508</v>
      </c>
      <c r="D1595" s="47">
        <v>1</v>
      </c>
      <c r="E1595" s="47">
        <v>10938.196572160001</v>
      </c>
      <c r="F1595" s="48">
        <f t="shared" si="49"/>
        <v>131258.35886592002</v>
      </c>
      <c r="G1595" s="49">
        <v>20714.554385620992</v>
      </c>
      <c r="H1595" s="49">
        <v>2386.6693715626666</v>
      </c>
      <c r="I1595" s="47">
        <v>23866.693715626665</v>
      </c>
      <c r="J1595" s="50"/>
      <c r="K1595" s="50"/>
      <c r="L1595" s="49">
        <v>45903.710611931594</v>
      </c>
      <c r="M1595" s="48">
        <f t="shared" si="48"/>
        <v>224129.98695066193</v>
      </c>
    </row>
    <row r="1596" spans="1:13" s="21" customFormat="1" ht="12" customHeight="1" x14ac:dyDescent="0.2">
      <c r="A1596" s="45" t="s">
        <v>29</v>
      </c>
      <c r="B1596" s="54" t="s">
        <v>269</v>
      </c>
      <c r="C1596" s="46">
        <v>508</v>
      </c>
      <c r="D1596" s="47">
        <v>1</v>
      </c>
      <c r="E1596" s="47">
        <v>11124.520775679999</v>
      </c>
      <c r="F1596" s="48">
        <f t="shared" si="49"/>
        <v>133494.24930815998</v>
      </c>
      <c r="G1596" s="49">
        <v>14007.355638841342</v>
      </c>
      <c r="H1596" s="49">
        <v>2347.4703601208885</v>
      </c>
      <c r="I1596" s="47">
        <v>23474.703601208887</v>
      </c>
      <c r="J1596" s="50"/>
      <c r="K1596" s="50"/>
      <c r="L1596" s="49">
        <v>45564.234629162136</v>
      </c>
      <c r="M1596" s="48">
        <f t="shared" si="48"/>
        <v>218888.01353749324</v>
      </c>
    </row>
    <row r="1597" spans="1:13" s="21" customFormat="1" ht="12" customHeight="1" x14ac:dyDescent="0.2">
      <c r="A1597" s="45" t="s">
        <v>68</v>
      </c>
      <c r="B1597" s="54" t="s">
        <v>269</v>
      </c>
      <c r="C1597" s="46">
        <v>508</v>
      </c>
      <c r="D1597" s="47">
        <v>1</v>
      </c>
      <c r="E1597" s="47">
        <v>13228.66368512</v>
      </c>
      <c r="F1597" s="48">
        <f t="shared" si="49"/>
        <v>158743.96422143999</v>
      </c>
      <c r="G1597" s="49">
        <v>17866.661486469122</v>
      </c>
      <c r="H1597" s="49">
        <v>2432.8242764799998</v>
      </c>
      <c r="I1597" s="47">
        <v>24328.242764799998</v>
      </c>
      <c r="J1597" s="50"/>
      <c r="K1597" s="50"/>
      <c r="L1597" s="49">
        <v>24288.706858085272</v>
      </c>
      <c r="M1597" s="48">
        <f t="shared" si="48"/>
        <v>227660.39960727439</v>
      </c>
    </row>
    <row r="1598" spans="1:13" s="21" customFormat="1" ht="12" customHeight="1" x14ac:dyDescent="0.2">
      <c r="A1598" s="45" t="s">
        <v>32</v>
      </c>
      <c r="B1598" s="54" t="s">
        <v>269</v>
      </c>
      <c r="C1598" s="46">
        <v>508</v>
      </c>
      <c r="D1598" s="47">
        <v>1</v>
      </c>
      <c r="E1598" s="47">
        <v>7878.0014643200002</v>
      </c>
      <c r="F1598" s="48">
        <f t="shared" si="49"/>
        <v>94536.017571839999</v>
      </c>
      <c r="G1598" s="49">
        <v>10563.447953350658</v>
      </c>
      <c r="H1598" s="49">
        <v>1770.3113714346671</v>
      </c>
      <c r="I1598" s="47">
        <v>17703.113714346669</v>
      </c>
      <c r="J1598" s="50"/>
      <c r="K1598" s="50"/>
      <c r="L1598" s="49">
        <v>39364.548862652169</v>
      </c>
      <c r="M1598" s="48">
        <f t="shared" si="48"/>
        <v>163937.43947362417</v>
      </c>
    </row>
    <row r="1599" spans="1:13" s="21" customFormat="1" ht="12" customHeight="1" x14ac:dyDescent="0.2">
      <c r="A1599" s="45" t="s">
        <v>107</v>
      </c>
      <c r="B1599" s="54" t="s">
        <v>269</v>
      </c>
      <c r="C1599" s="46">
        <v>508</v>
      </c>
      <c r="D1599" s="47">
        <v>1</v>
      </c>
      <c r="E1599" s="47">
        <v>13301.1360768</v>
      </c>
      <c r="F1599" s="48">
        <f t="shared" si="49"/>
        <v>159613.63292159999</v>
      </c>
      <c r="G1599" s="49">
        <v>11939.359222702082</v>
      </c>
      <c r="H1599" s="49">
        <v>2626.1788134400003</v>
      </c>
      <c r="I1599" s="47">
        <v>26261.788134400002</v>
      </c>
      <c r="J1599" s="50"/>
      <c r="K1599" s="50"/>
      <c r="L1599" s="49">
        <v>43485.139021610696</v>
      </c>
      <c r="M1599" s="48">
        <f t="shared" si="48"/>
        <v>243926.09811375276</v>
      </c>
    </row>
    <row r="1600" spans="1:13" s="21" customFormat="1" ht="12" customHeight="1" x14ac:dyDescent="0.2">
      <c r="A1600" s="45" t="s">
        <v>270</v>
      </c>
      <c r="B1600" s="54" t="s">
        <v>271</v>
      </c>
      <c r="C1600" s="46">
        <v>508</v>
      </c>
      <c r="D1600" s="47">
        <v>1</v>
      </c>
      <c r="E1600" s="47">
        <v>15127.602846719999</v>
      </c>
      <c r="F1600" s="48">
        <f t="shared" si="49"/>
        <v>181531.23416063999</v>
      </c>
      <c r="G1600" s="49">
        <v>31249.157764651009</v>
      </c>
      <c r="H1600" s="49">
        <v>3132.846085361778</v>
      </c>
      <c r="I1600" s="47">
        <v>31328.46085361778</v>
      </c>
      <c r="J1600" s="50"/>
      <c r="K1600" s="50"/>
      <c r="L1600" s="49">
        <v>38508.591309751188</v>
      </c>
      <c r="M1600" s="48">
        <f t="shared" si="48"/>
        <v>285750.29017402173</v>
      </c>
    </row>
    <row r="1601" spans="1:13" s="21" customFormat="1" ht="12" customHeight="1" x14ac:dyDescent="0.2">
      <c r="A1601" s="45" t="s">
        <v>43</v>
      </c>
      <c r="B1601" s="54" t="s">
        <v>272</v>
      </c>
      <c r="C1601" s="46">
        <v>508</v>
      </c>
      <c r="D1601" s="47">
        <v>1</v>
      </c>
      <c r="E1601" s="47">
        <v>28589.66196736</v>
      </c>
      <c r="F1601" s="48">
        <f t="shared" si="49"/>
        <v>343075.94360831997</v>
      </c>
      <c r="G1601" s="49">
        <v>0</v>
      </c>
      <c r="H1601" s="49">
        <v>4805.8503278933331</v>
      </c>
      <c r="I1601" s="47">
        <v>48058.503278933327</v>
      </c>
      <c r="J1601" s="50"/>
      <c r="K1601" s="50"/>
      <c r="L1601" s="49">
        <v>32425.951217750771</v>
      </c>
      <c r="M1601" s="48">
        <f t="shared" si="48"/>
        <v>428366.24843289744</v>
      </c>
    </row>
    <row r="1602" spans="1:13" s="21" customFormat="1" ht="12" customHeight="1" x14ac:dyDescent="0.2">
      <c r="A1602" s="45" t="s">
        <v>32</v>
      </c>
      <c r="B1602" s="54" t="s">
        <v>272</v>
      </c>
      <c r="C1602" s="46">
        <v>508</v>
      </c>
      <c r="D1602" s="47">
        <v>1</v>
      </c>
      <c r="E1602" s="47">
        <v>9467.0475161600007</v>
      </c>
      <c r="F1602" s="48">
        <f t="shared" si="49"/>
        <v>113604.57019392001</v>
      </c>
      <c r="G1602" s="49">
        <v>15311.385006428161</v>
      </c>
      <c r="H1602" s="49">
        <v>2084.8835793066664</v>
      </c>
      <c r="I1602" s="47">
        <v>20848.835793066668</v>
      </c>
      <c r="J1602" s="50"/>
      <c r="K1602" s="50"/>
      <c r="L1602" s="49">
        <v>42593.15293772061</v>
      </c>
      <c r="M1602" s="48">
        <f t="shared" si="48"/>
        <v>194442.82751044212</v>
      </c>
    </row>
    <row r="1603" spans="1:13" s="21" customFormat="1" ht="12" customHeight="1" x14ac:dyDescent="0.2">
      <c r="A1603" s="45" t="s">
        <v>28</v>
      </c>
      <c r="B1603" s="54" t="s">
        <v>273</v>
      </c>
      <c r="C1603" s="46">
        <v>508</v>
      </c>
      <c r="D1603" s="47">
        <v>1</v>
      </c>
      <c r="E1603" s="47">
        <v>11372.2625536</v>
      </c>
      <c r="F1603" s="48">
        <f t="shared" si="49"/>
        <v>136467.1506432</v>
      </c>
      <c r="G1603" s="49">
        <v>10702.62008764416</v>
      </c>
      <c r="H1603" s="49">
        <v>2354.1459468800003</v>
      </c>
      <c r="I1603" s="47">
        <v>23541.459468800003</v>
      </c>
      <c r="J1603" s="50"/>
      <c r="K1603" s="50"/>
      <c r="L1603" s="49">
        <v>45622.047346683801</v>
      </c>
      <c r="M1603" s="48">
        <f t="shared" si="48"/>
        <v>218687.42349320796</v>
      </c>
    </row>
    <row r="1604" spans="1:13" s="21" customFormat="1" ht="12" customHeight="1" x14ac:dyDescent="0.2">
      <c r="A1604" s="45" t="s">
        <v>29</v>
      </c>
      <c r="B1604" s="54" t="s">
        <v>273</v>
      </c>
      <c r="C1604" s="46">
        <v>508</v>
      </c>
      <c r="D1604" s="47">
        <v>1</v>
      </c>
      <c r="E1604" s="47">
        <v>10278.709575680001</v>
      </c>
      <c r="F1604" s="48">
        <f t="shared" si="49"/>
        <v>123344.51490816001</v>
      </c>
      <c r="G1604" s="49">
        <v>9832.5893384110077</v>
      </c>
      <c r="H1604" s="49">
        <v>2162.7741757439999</v>
      </c>
      <c r="I1604" s="47">
        <v>21627.741757439999</v>
      </c>
      <c r="J1604" s="50"/>
      <c r="K1604" s="50"/>
      <c r="L1604" s="49">
        <v>43964.706569679271</v>
      </c>
      <c r="M1604" s="48">
        <f t="shared" si="48"/>
        <v>200932.32674943429</v>
      </c>
    </row>
    <row r="1605" spans="1:13" s="21" customFormat="1" ht="12" customHeight="1" x14ac:dyDescent="0.2">
      <c r="A1605" s="45" t="s">
        <v>28</v>
      </c>
      <c r="B1605" s="54" t="s">
        <v>274</v>
      </c>
      <c r="C1605" s="46">
        <v>508</v>
      </c>
      <c r="D1605" s="47">
        <v>1</v>
      </c>
      <c r="E1605" s="47">
        <v>10417.121495040001</v>
      </c>
      <c r="F1605" s="48">
        <f t="shared" si="49"/>
        <v>125005.45794048</v>
      </c>
      <c r="G1605" s="49">
        <v>16571.183102423041</v>
      </c>
      <c r="H1605" s="49">
        <v>2256.4247143822226</v>
      </c>
      <c r="I1605" s="47">
        <v>22564.247143822227</v>
      </c>
      <c r="J1605" s="50"/>
      <c r="K1605" s="50"/>
      <c r="L1605" s="49">
        <v>44775.750202458657</v>
      </c>
      <c r="M1605" s="48">
        <f t="shared" si="48"/>
        <v>211173.06310356612</v>
      </c>
    </row>
    <row r="1606" spans="1:13" s="21" customFormat="1" ht="12" customHeight="1" x14ac:dyDescent="0.2">
      <c r="A1606" s="45" t="s">
        <v>73</v>
      </c>
      <c r="B1606" s="54" t="s">
        <v>274</v>
      </c>
      <c r="C1606" s="46">
        <v>508</v>
      </c>
      <c r="D1606" s="47">
        <v>1</v>
      </c>
      <c r="E1606" s="47">
        <v>18208.770611200001</v>
      </c>
      <c r="F1606" s="48">
        <f t="shared" si="49"/>
        <v>218505.24733440002</v>
      </c>
      <c r="G1606" s="49">
        <v>0</v>
      </c>
      <c r="H1606" s="49">
        <v>3075.7017685333335</v>
      </c>
      <c r="I1606" s="47">
        <v>30757.017685333336</v>
      </c>
      <c r="J1606" s="50"/>
      <c r="K1606" s="50"/>
      <c r="L1606" s="49">
        <v>20658.483059690763</v>
      </c>
      <c r="M1606" s="48">
        <f t="shared" si="48"/>
        <v>272996.44984795741</v>
      </c>
    </row>
    <row r="1607" spans="1:13" s="21" customFormat="1" ht="12" customHeight="1" x14ac:dyDescent="0.2">
      <c r="A1607" s="45" t="s">
        <v>32</v>
      </c>
      <c r="B1607" s="54" t="s">
        <v>274</v>
      </c>
      <c r="C1607" s="46">
        <v>508</v>
      </c>
      <c r="D1607" s="47">
        <v>1</v>
      </c>
      <c r="E1607" s="47">
        <v>9143.8862028799995</v>
      </c>
      <c r="F1607" s="48">
        <f t="shared" si="49"/>
        <v>109726.63443455999</v>
      </c>
      <c r="G1607" s="49">
        <v>11906.298484015102</v>
      </c>
      <c r="H1607" s="49">
        <v>1995.3575471786664</v>
      </c>
      <c r="I1607" s="47">
        <v>19953.575471786662</v>
      </c>
      <c r="J1607" s="50"/>
      <c r="K1607" s="50"/>
      <c r="L1607" s="49">
        <v>41701.669181642646</v>
      </c>
      <c r="M1607" s="48">
        <f t="shared" si="48"/>
        <v>185283.53511918307</v>
      </c>
    </row>
    <row r="1608" spans="1:13" s="21" customFormat="1" ht="12" customHeight="1" x14ac:dyDescent="0.2">
      <c r="A1608" s="45" t="s">
        <v>29</v>
      </c>
      <c r="B1608" s="54" t="s">
        <v>275</v>
      </c>
      <c r="C1608" s="46">
        <v>508</v>
      </c>
      <c r="D1608" s="47">
        <v>1</v>
      </c>
      <c r="E1608" s="47">
        <v>11466.21984768</v>
      </c>
      <c r="F1608" s="48">
        <f t="shared" si="49"/>
        <v>137594.63817216002</v>
      </c>
      <c r="G1608" s="49">
        <v>14369.830014418943</v>
      </c>
      <c r="H1608" s="49">
        <v>2408.216861809778</v>
      </c>
      <c r="I1608" s="47">
        <v>24082.168618097778</v>
      </c>
      <c r="J1608" s="50"/>
      <c r="K1608" s="50"/>
      <c r="L1608" s="49">
        <v>46090.318772668463</v>
      </c>
      <c r="M1608" s="48">
        <f t="shared" si="48"/>
        <v>224545.17243915499</v>
      </c>
    </row>
    <row r="1609" spans="1:13" s="21" customFormat="1" ht="12" customHeight="1" x14ac:dyDescent="0.2">
      <c r="A1609" s="45" t="s">
        <v>29</v>
      </c>
      <c r="B1609" s="54" t="s">
        <v>275</v>
      </c>
      <c r="C1609" s="46">
        <v>508</v>
      </c>
      <c r="D1609" s="47">
        <v>1</v>
      </c>
      <c r="E1609" s="47">
        <v>11522.549575679999</v>
      </c>
      <c r="F1609" s="48">
        <f t="shared" si="49"/>
        <v>138270.59490815998</v>
      </c>
      <c r="G1609" s="49">
        <v>18036.980737351678</v>
      </c>
      <c r="H1609" s="49">
        <v>2456.0158956088885</v>
      </c>
      <c r="I1609" s="47">
        <v>24560.158956088886</v>
      </c>
      <c r="J1609" s="50"/>
      <c r="K1609" s="50"/>
      <c r="L1609" s="49">
        <v>46504.273701059574</v>
      </c>
      <c r="M1609" s="48">
        <f t="shared" si="48"/>
        <v>229828.02419826901</v>
      </c>
    </row>
    <row r="1610" spans="1:13" s="21" customFormat="1" ht="12" customHeight="1" x14ac:dyDescent="0.2">
      <c r="A1610" s="45" t="s">
        <v>68</v>
      </c>
      <c r="B1610" s="54" t="s">
        <v>275</v>
      </c>
      <c r="C1610" s="46">
        <v>508</v>
      </c>
      <c r="D1610" s="47">
        <v>1</v>
      </c>
      <c r="E1610" s="47">
        <v>13230.299064319999</v>
      </c>
      <c r="F1610" s="48">
        <f t="shared" si="49"/>
        <v>158763.58877183998</v>
      </c>
      <c r="G1610" s="49">
        <v>14295.063999430655</v>
      </c>
      <c r="H1610" s="49">
        <v>2395.6869447679996</v>
      </c>
      <c r="I1610" s="47">
        <v>23956.869447679997</v>
      </c>
      <c r="J1610" s="50"/>
      <c r="K1610" s="50"/>
      <c r="L1610" s="49">
        <v>23967.085681513203</v>
      </c>
      <c r="M1610" s="48">
        <f t="shared" si="48"/>
        <v>223378.29484523184</v>
      </c>
    </row>
    <row r="1611" spans="1:13" s="21" customFormat="1" ht="12" customHeight="1" x14ac:dyDescent="0.2">
      <c r="A1611" s="45" t="s">
        <v>33</v>
      </c>
      <c r="B1611" s="54" t="s">
        <v>275</v>
      </c>
      <c r="C1611" s="46">
        <v>508</v>
      </c>
      <c r="D1611" s="47">
        <v>1</v>
      </c>
      <c r="E1611" s="47">
        <v>12403.517102080001</v>
      </c>
      <c r="F1611" s="48">
        <f t="shared" si="49"/>
        <v>148842.20522495999</v>
      </c>
      <c r="G1611" s="49">
        <v>19205.143677358079</v>
      </c>
      <c r="H1611" s="49">
        <v>2615.0794767644443</v>
      </c>
      <c r="I1611" s="47">
        <v>26150.794767644442</v>
      </c>
      <c r="J1611" s="50"/>
      <c r="K1611" s="50"/>
      <c r="L1611" s="49">
        <v>47881.815214212649</v>
      </c>
      <c r="M1611" s="48">
        <f t="shared" ref="M1611:M1674" si="50">F1611+G1611+H1611+I1611+J1611+K1611+L1611</f>
        <v>244695.03836093959</v>
      </c>
    </row>
    <row r="1612" spans="1:13" s="21" customFormat="1" ht="12" customHeight="1" x14ac:dyDescent="0.2">
      <c r="A1612" s="45" t="s">
        <v>28</v>
      </c>
      <c r="B1612" s="54" t="s">
        <v>276</v>
      </c>
      <c r="C1612" s="46">
        <v>508</v>
      </c>
      <c r="D1612" s="47">
        <v>1</v>
      </c>
      <c r="E1612" s="47">
        <v>9164.6286950400008</v>
      </c>
      <c r="F1612" s="48">
        <f t="shared" ref="F1612:F1675" si="51">(D1612*E1612)*12</f>
        <v>109975.54434048</v>
      </c>
      <c r="G1612" s="49">
        <v>17892.453179547651</v>
      </c>
      <c r="H1612" s="49">
        <v>2061.5152607573332</v>
      </c>
      <c r="I1612" s="47">
        <v>20615.152607573335</v>
      </c>
      <c r="J1612" s="50"/>
      <c r="K1612" s="50"/>
      <c r="L1612" s="49">
        <v>42269.187458935558</v>
      </c>
      <c r="M1612" s="48">
        <f t="shared" si="50"/>
        <v>192813.85284729389</v>
      </c>
    </row>
    <row r="1613" spans="1:13" s="21" customFormat="1" ht="12" customHeight="1" x14ac:dyDescent="0.2">
      <c r="A1613" s="45" t="s">
        <v>68</v>
      </c>
      <c r="B1613" s="54" t="s">
        <v>276</v>
      </c>
      <c r="C1613" s="46">
        <v>508</v>
      </c>
      <c r="D1613" s="47">
        <v>1</v>
      </c>
      <c r="E1613" s="47">
        <v>13230.299064319999</v>
      </c>
      <c r="F1613" s="48">
        <f t="shared" si="51"/>
        <v>158763.58877183998</v>
      </c>
      <c r="G1613" s="49">
        <v>14295.063999430655</v>
      </c>
      <c r="H1613" s="49">
        <v>2395.6869447679996</v>
      </c>
      <c r="I1613" s="47">
        <v>23956.869447679997</v>
      </c>
      <c r="J1613" s="50"/>
      <c r="K1613" s="50"/>
      <c r="L1613" s="49">
        <v>23967.085681513203</v>
      </c>
      <c r="M1613" s="48">
        <f t="shared" si="50"/>
        <v>223378.29484523184</v>
      </c>
    </row>
    <row r="1614" spans="1:13" s="21" customFormat="1" ht="12" customHeight="1" x14ac:dyDescent="0.2">
      <c r="A1614" s="45" t="s">
        <v>33</v>
      </c>
      <c r="B1614" s="54" t="s">
        <v>276</v>
      </c>
      <c r="C1614" s="46">
        <v>508</v>
      </c>
      <c r="D1614" s="47">
        <v>1</v>
      </c>
      <c r="E1614" s="47">
        <v>10042.920775680001</v>
      </c>
      <c r="F1614" s="48">
        <f t="shared" si="51"/>
        <v>120515.04930816</v>
      </c>
      <c r="G1614" s="49">
        <v>9644.9957691310083</v>
      </c>
      <c r="H1614" s="49">
        <v>2121.5111357439996</v>
      </c>
      <c r="I1614" s="47">
        <v>21215.111357439997</v>
      </c>
      <c r="J1614" s="50"/>
      <c r="K1614" s="50"/>
      <c r="L1614" s="49">
        <v>43422.539724612245</v>
      </c>
      <c r="M1614" s="48">
        <f t="shared" si="50"/>
        <v>196919.20729508728</v>
      </c>
    </row>
    <row r="1615" spans="1:13" s="21" customFormat="1" ht="12" customHeight="1" x14ac:dyDescent="0.2">
      <c r="A1615" s="45" t="s">
        <v>33</v>
      </c>
      <c r="B1615" s="54" t="s">
        <v>276</v>
      </c>
      <c r="C1615" s="46">
        <v>508</v>
      </c>
      <c r="D1615" s="47">
        <v>1</v>
      </c>
      <c r="E1615" s="47">
        <v>21460.496312319901</v>
      </c>
      <c r="F1615" s="48">
        <f t="shared" si="51"/>
        <v>257525.95574783883</v>
      </c>
      <c r="G1615" s="49">
        <v>37457.637732163581</v>
      </c>
      <c r="H1615" s="49">
        <v>4315.7576572586659</v>
      </c>
      <c r="I1615" s="47">
        <v>43157.576572586666</v>
      </c>
      <c r="J1615" s="50"/>
      <c r="K1615" s="50"/>
      <c r="L1615" s="49">
        <v>64047.02611373832</v>
      </c>
      <c r="M1615" s="48">
        <f t="shared" si="50"/>
        <v>406503.95382358605</v>
      </c>
    </row>
    <row r="1616" spans="1:13" s="21" customFormat="1" ht="12" customHeight="1" x14ac:dyDescent="0.2">
      <c r="A1616" s="45" t="s">
        <v>68</v>
      </c>
      <c r="B1616" s="54" t="s">
        <v>277</v>
      </c>
      <c r="C1616" s="46">
        <v>508</v>
      </c>
      <c r="D1616" s="47">
        <v>1</v>
      </c>
      <c r="E1616" s="47">
        <v>13228.66368512</v>
      </c>
      <c r="F1616" s="48">
        <f t="shared" si="51"/>
        <v>158743.96422143999</v>
      </c>
      <c r="G1616" s="49">
        <v>17866.661486469122</v>
      </c>
      <c r="H1616" s="49">
        <v>2432.8242764799998</v>
      </c>
      <c r="I1616" s="47">
        <v>24328.242764799998</v>
      </c>
      <c r="J1616" s="50"/>
      <c r="K1616" s="50"/>
      <c r="L1616" s="49">
        <v>24288.706858085272</v>
      </c>
      <c r="M1616" s="48">
        <f t="shared" si="50"/>
        <v>227660.39960727439</v>
      </c>
    </row>
    <row r="1617" spans="1:13" s="21" customFormat="1" ht="12" customHeight="1" x14ac:dyDescent="0.2">
      <c r="A1617" s="45" t="s">
        <v>68</v>
      </c>
      <c r="B1617" s="54" t="s">
        <v>278</v>
      </c>
      <c r="C1617" s="46">
        <v>508</v>
      </c>
      <c r="D1617" s="47">
        <v>1</v>
      </c>
      <c r="E1617" s="47">
        <v>15081.67984128</v>
      </c>
      <c r="F1617" s="48">
        <f t="shared" si="51"/>
        <v>180980.15809536001</v>
      </c>
      <c r="G1617" s="49">
        <v>8903.9732278149131</v>
      </c>
      <c r="H1617" s="49">
        <v>2891.1426393315555</v>
      </c>
      <c r="I1617" s="47">
        <v>28911.426393315553</v>
      </c>
      <c r="J1617" s="50"/>
      <c r="K1617" s="50"/>
      <c r="L1617" s="49">
        <v>37060.69098665176</v>
      </c>
      <c r="M1617" s="48">
        <f t="shared" si="50"/>
        <v>258747.39134247377</v>
      </c>
    </row>
    <row r="1618" spans="1:13" s="21" customFormat="1" ht="12" customHeight="1" x14ac:dyDescent="0.2">
      <c r="A1618" s="45" t="s">
        <v>43</v>
      </c>
      <c r="B1618" s="54" t="s">
        <v>279</v>
      </c>
      <c r="C1618" s="46">
        <v>508</v>
      </c>
      <c r="D1618" s="47">
        <v>1</v>
      </c>
      <c r="E1618" s="47">
        <v>39257.765248000003</v>
      </c>
      <c r="F1618" s="48">
        <f t="shared" si="51"/>
        <v>471093.18297600001</v>
      </c>
      <c r="G1618" s="49">
        <v>0</v>
      </c>
      <c r="H1618" s="49">
        <v>6583.8675413333312</v>
      </c>
      <c r="I1618" s="47">
        <v>65838.675413333316</v>
      </c>
      <c r="J1618" s="50"/>
      <c r="K1618" s="50"/>
      <c r="L1618" s="49">
        <v>49330.011297600016</v>
      </c>
      <c r="M1618" s="48">
        <f t="shared" si="50"/>
        <v>592845.73722826666</v>
      </c>
    </row>
    <row r="1619" spans="1:13" s="21" customFormat="1" ht="12" customHeight="1" x14ac:dyDescent="0.2">
      <c r="A1619" s="45" t="s">
        <v>68</v>
      </c>
      <c r="B1619" s="54" t="s">
        <v>279</v>
      </c>
      <c r="C1619" s="46">
        <v>508</v>
      </c>
      <c r="D1619" s="47">
        <v>1</v>
      </c>
      <c r="E1619" s="47">
        <v>16345.4507008</v>
      </c>
      <c r="F1619" s="48">
        <f t="shared" si="51"/>
        <v>196145.4084096</v>
      </c>
      <c r="G1619" s="49">
        <v>26399.425283112956</v>
      </c>
      <c r="H1619" s="49">
        <v>3041.6632951466663</v>
      </c>
      <c r="I1619" s="47">
        <v>30416.632951466665</v>
      </c>
      <c r="J1619" s="50"/>
      <c r="K1619" s="50"/>
      <c r="L1619" s="49">
        <v>20440.449923246593</v>
      </c>
      <c r="M1619" s="48">
        <f t="shared" si="50"/>
        <v>276443.57986257283</v>
      </c>
    </row>
    <row r="1620" spans="1:13" s="21" customFormat="1" ht="12" customHeight="1" x14ac:dyDescent="0.2">
      <c r="A1620" s="45" t="s">
        <v>32</v>
      </c>
      <c r="B1620" s="54" t="s">
        <v>279</v>
      </c>
      <c r="C1620" s="46">
        <v>508</v>
      </c>
      <c r="D1620" s="47">
        <v>1</v>
      </c>
      <c r="E1620" s="47">
        <v>9216.5454950399999</v>
      </c>
      <c r="F1620" s="48">
        <f t="shared" si="51"/>
        <v>110598.54594047999</v>
      </c>
      <c r="G1620" s="49">
        <v>20970.907056992255</v>
      </c>
      <c r="H1620" s="49">
        <v>2102.4126337991111</v>
      </c>
      <c r="I1620" s="47">
        <v>21024.126337991111</v>
      </c>
      <c r="J1620" s="50"/>
      <c r="K1620" s="50"/>
      <c r="L1620" s="49">
        <v>42636.378116274369</v>
      </c>
      <c r="M1620" s="48">
        <f t="shared" si="50"/>
        <v>197332.37008553685</v>
      </c>
    </row>
    <row r="1621" spans="1:13" s="21" customFormat="1" ht="12" customHeight="1" x14ac:dyDescent="0.2">
      <c r="A1621" s="45" t="s">
        <v>107</v>
      </c>
      <c r="B1621" s="54" t="s">
        <v>279</v>
      </c>
      <c r="C1621" s="46">
        <v>508</v>
      </c>
      <c r="D1621" s="47">
        <v>1</v>
      </c>
      <c r="E1621" s="47">
        <v>9950.1731430399996</v>
      </c>
      <c r="F1621" s="48">
        <f t="shared" si="51"/>
        <v>119402.07771647999</v>
      </c>
      <c r="G1621" s="49">
        <v>6182.2220750684155</v>
      </c>
      <c r="H1621" s="49">
        <v>2007.3831524124444</v>
      </c>
      <c r="I1621" s="47">
        <v>20073.831524124442</v>
      </c>
      <c r="J1621" s="50"/>
      <c r="K1621" s="50"/>
      <c r="L1621" s="49">
        <v>37828.826943090149</v>
      </c>
      <c r="M1621" s="48">
        <f t="shared" si="50"/>
        <v>185494.34141117547</v>
      </c>
    </row>
    <row r="1622" spans="1:13" s="21" customFormat="1" ht="12" customHeight="1" x14ac:dyDescent="0.2">
      <c r="A1622" s="45" t="s">
        <v>73</v>
      </c>
      <c r="B1622" s="54" t="s">
        <v>280</v>
      </c>
      <c r="C1622" s="46">
        <v>508</v>
      </c>
      <c r="D1622" s="47">
        <v>1</v>
      </c>
      <c r="E1622" s="47">
        <v>19877.914767359998</v>
      </c>
      <c r="F1622" s="48">
        <f t="shared" si="51"/>
        <v>238534.97720831999</v>
      </c>
      <c r="G1622" s="49">
        <v>16010.141052911618</v>
      </c>
      <c r="H1622" s="49">
        <v>3521.5870842880004</v>
      </c>
      <c r="I1622" s="47">
        <v>35215.870842880002</v>
      </c>
      <c r="J1622" s="50"/>
      <c r="K1622" s="50"/>
      <c r="L1622" s="49">
        <v>23930.021698395525</v>
      </c>
      <c r="M1622" s="48">
        <f t="shared" si="50"/>
        <v>317212.59788679518</v>
      </c>
    </row>
    <row r="1623" spans="1:13" s="21" customFormat="1" ht="12" customHeight="1" x14ac:dyDescent="0.2">
      <c r="A1623" s="45" t="s">
        <v>281</v>
      </c>
      <c r="B1623" s="54" t="s">
        <v>282</v>
      </c>
      <c r="C1623" s="46">
        <v>508</v>
      </c>
      <c r="D1623" s="47">
        <v>1</v>
      </c>
      <c r="E1623" s="47">
        <v>7824.0728883199999</v>
      </c>
      <c r="F1623" s="48">
        <f t="shared" si="51"/>
        <v>93888.874659840003</v>
      </c>
      <c r="G1623" s="49">
        <v>13132.800649912318</v>
      </c>
      <c r="H1623" s="49">
        <v>1788.2353826133331</v>
      </c>
      <c r="I1623" s="47">
        <v>17882.353826133331</v>
      </c>
      <c r="J1623" s="50"/>
      <c r="K1623" s="50"/>
      <c r="L1623" s="49">
        <v>39495.056452549026</v>
      </c>
      <c r="M1623" s="48">
        <f t="shared" si="50"/>
        <v>166187.320971048</v>
      </c>
    </row>
    <row r="1624" spans="1:13" s="21" customFormat="1" ht="12" customHeight="1" x14ac:dyDescent="0.2">
      <c r="A1624" s="45" t="s">
        <v>281</v>
      </c>
      <c r="B1624" s="54" t="s">
        <v>282</v>
      </c>
      <c r="C1624" s="46">
        <v>508</v>
      </c>
      <c r="D1624" s="47">
        <v>1</v>
      </c>
      <c r="E1624" s="47">
        <v>7880.8023756800003</v>
      </c>
      <c r="F1624" s="48">
        <f t="shared" si="51"/>
        <v>94569.628508160007</v>
      </c>
      <c r="G1624" s="49">
        <v>10566.419160121344</v>
      </c>
      <c r="H1624" s="49">
        <v>1770.809311232</v>
      </c>
      <c r="I1624" s="47">
        <v>17708.093112319999</v>
      </c>
      <c r="J1624" s="50"/>
      <c r="K1624" s="50"/>
      <c r="L1624" s="49">
        <v>39369.178706887767</v>
      </c>
      <c r="M1624" s="48">
        <f t="shared" si="50"/>
        <v>163984.12879872113</v>
      </c>
    </row>
    <row r="1625" spans="1:13" s="21" customFormat="1" ht="12" customHeight="1" x14ac:dyDescent="0.2">
      <c r="A1625" s="45" t="s">
        <v>281</v>
      </c>
      <c r="B1625" s="54" t="s">
        <v>282</v>
      </c>
      <c r="C1625" s="46">
        <v>508</v>
      </c>
      <c r="D1625" s="47">
        <v>1</v>
      </c>
      <c r="E1625" s="47">
        <v>8303.6750950400001</v>
      </c>
      <c r="F1625" s="48">
        <f t="shared" si="51"/>
        <v>99644.101140479994</v>
      </c>
      <c r="G1625" s="49">
        <v>11015.00254081843</v>
      </c>
      <c r="H1625" s="49">
        <v>1845.9866835626665</v>
      </c>
      <c r="I1625" s="47">
        <v>18459.866835626664</v>
      </c>
      <c r="J1625" s="50"/>
      <c r="K1625" s="50"/>
      <c r="L1625" s="49">
        <v>40166.142171813153</v>
      </c>
      <c r="M1625" s="48">
        <f t="shared" si="50"/>
        <v>171131.0993723009</v>
      </c>
    </row>
    <row r="1626" spans="1:13" s="21" customFormat="1" ht="12" customHeight="1" x14ac:dyDescent="0.2">
      <c r="A1626" s="45" t="s">
        <v>68</v>
      </c>
      <c r="B1626" s="54" t="s">
        <v>282</v>
      </c>
      <c r="C1626" s="46">
        <v>508</v>
      </c>
      <c r="D1626" s="47">
        <v>1</v>
      </c>
      <c r="E1626" s="47">
        <v>14511.7024</v>
      </c>
      <c r="F1626" s="48">
        <f t="shared" si="51"/>
        <v>174140.42879999999</v>
      </c>
      <c r="G1626" s="49">
        <v>19567.970822400006</v>
      </c>
      <c r="H1626" s="49">
        <v>2664.4840444444453</v>
      </c>
      <c r="I1626" s="47">
        <v>26644.840444444453</v>
      </c>
      <c r="J1626" s="50"/>
      <c r="K1626" s="50"/>
      <c r="L1626" s="49">
        <v>26294.954579783127</v>
      </c>
      <c r="M1626" s="48">
        <f t="shared" si="50"/>
        <v>249312.67869107204</v>
      </c>
    </row>
    <row r="1627" spans="1:13" s="21" customFormat="1" ht="12" customHeight="1" x14ac:dyDescent="0.2">
      <c r="A1627" s="45" t="s">
        <v>201</v>
      </c>
      <c r="B1627" s="54" t="s">
        <v>282</v>
      </c>
      <c r="C1627" s="46">
        <v>508</v>
      </c>
      <c r="D1627" s="47">
        <v>1</v>
      </c>
      <c r="E1627" s="47">
        <v>10042.920775680001</v>
      </c>
      <c r="F1627" s="48">
        <f t="shared" si="51"/>
        <v>120515.04930816</v>
      </c>
      <c r="G1627" s="49">
        <v>6429.9971794206722</v>
      </c>
      <c r="H1627" s="49">
        <v>2087.8363558115552</v>
      </c>
      <c r="I1627" s="47">
        <v>20878.363558115554</v>
      </c>
      <c r="J1627" s="50"/>
      <c r="K1627" s="50"/>
      <c r="L1627" s="49">
        <v>43132.063766897387</v>
      </c>
      <c r="M1627" s="48">
        <f t="shared" si="50"/>
        <v>193043.31016840515</v>
      </c>
    </row>
    <row r="1628" spans="1:13" s="21" customFormat="1" ht="12" customHeight="1" x14ac:dyDescent="0.2">
      <c r="A1628" s="45" t="s">
        <v>201</v>
      </c>
      <c r="B1628" s="54" t="s">
        <v>282</v>
      </c>
      <c r="C1628" s="46">
        <v>508</v>
      </c>
      <c r="D1628" s="47">
        <v>1</v>
      </c>
      <c r="E1628" s="47">
        <v>10343.31657216</v>
      </c>
      <c r="F1628" s="48">
        <f t="shared" si="51"/>
        <v>124119.79886591999</v>
      </c>
      <c r="G1628" s="49">
        <v>16473.317774684161</v>
      </c>
      <c r="H1628" s="49">
        <v>2243.0988255288885</v>
      </c>
      <c r="I1628" s="47">
        <v>22430.988255288885</v>
      </c>
      <c r="J1628" s="50"/>
      <c r="K1628" s="50"/>
      <c r="L1628" s="49">
        <v>44660.343740704338</v>
      </c>
      <c r="M1628" s="48">
        <f t="shared" si="50"/>
        <v>209927.5474621263</v>
      </c>
    </row>
    <row r="1629" spans="1:13" s="21" customFormat="1" ht="12" customHeight="1" x14ac:dyDescent="0.2">
      <c r="A1629" s="45" t="s">
        <v>68</v>
      </c>
      <c r="B1629" s="54" t="s">
        <v>283</v>
      </c>
      <c r="C1629" s="46">
        <v>508</v>
      </c>
      <c r="D1629" s="47">
        <v>1</v>
      </c>
      <c r="E1629" s="47">
        <v>13228.66368512</v>
      </c>
      <c r="F1629" s="48">
        <f t="shared" si="51"/>
        <v>158743.96422143999</v>
      </c>
      <c r="G1629" s="49">
        <v>17866.661486469122</v>
      </c>
      <c r="H1629" s="49">
        <v>2432.8242764799998</v>
      </c>
      <c r="I1629" s="47">
        <v>24328.242764799998</v>
      </c>
      <c r="J1629" s="50"/>
      <c r="K1629" s="50"/>
      <c r="L1629" s="49">
        <v>24288.706858085272</v>
      </c>
      <c r="M1629" s="48">
        <f t="shared" si="50"/>
        <v>227660.39960727439</v>
      </c>
    </row>
    <row r="1630" spans="1:13" s="21" customFormat="1" ht="12" customHeight="1" x14ac:dyDescent="0.2">
      <c r="A1630" s="45" t="s">
        <v>201</v>
      </c>
      <c r="B1630" s="54" t="s">
        <v>284</v>
      </c>
      <c r="C1630" s="46">
        <v>508</v>
      </c>
      <c r="D1630" s="47">
        <v>1</v>
      </c>
      <c r="E1630" s="47">
        <v>10042.920775680001</v>
      </c>
      <c r="F1630" s="48">
        <f t="shared" si="51"/>
        <v>120515.04930816</v>
      </c>
      <c r="G1630" s="49">
        <v>0</v>
      </c>
      <c r="H1630" s="49">
        <v>2020.4867959466665</v>
      </c>
      <c r="I1630" s="47">
        <v>20204.867959466665</v>
      </c>
      <c r="J1630" s="50"/>
      <c r="K1630" s="50"/>
      <c r="L1630" s="49">
        <v>42551.111851467642</v>
      </c>
      <c r="M1630" s="48">
        <f t="shared" si="50"/>
        <v>185291.51591504097</v>
      </c>
    </row>
    <row r="1631" spans="1:13" s="21" customFormat="1" ht="12" customHeight="1" x14ac:dyDescent="0.2">
      <c r="A1631" s="45" t="s">
        <v>201</v>
      </c>
      <c r="B1631" s="54" t="s">
        <v>284</v>
      </c>
      <c r="C1631" s="46">
        <v>508</v>
      </c>
      <c r="D1631" s="47">
        <v>1</v>
      </c>
      <c r="E1631" s="47">
        <v>13812.608276479999</v>
      </c>
      <c r="F1631" s="48">
        <f t="shared" si="51"/>
        <v>165751.29931775999</v>
      </c>
      <c r="G1631" s="49">
        <v>21073.598574612475</v>
      </c>
      <c r="H1631" s="49">
        <v>2869.498716586666</v>
      </c>
      <c r="I1631" s="47">
        <v>28694.98716586666</v>
      </c>
      <c r="J1631" s="50"/>
      <c r="K1631" s="50"/>
      <c r="L1631" s="49">
        <v>50085.167245229837</v>
      </c>
      <c r="M1631" s="48">
        <f t="shared" si="50"/>
        <v>268474.5510200556</v>
      </c>
    </row>
    <row r="1632" spans="1:13" s="21" customFormat="1" ht="12" customHeight="1" x14ac:dyDescent="0.2">
      <c r="A1632" s="45" t="s">
        <v>107</v>
      </c>
      <c r="B1632" s="54" t="s">
        <v>284</v>
      </c>
      <c r="C1632" s="46">
        <v>508</v>
      </c>
      <c r="D1632" s="47">
        <v>1</v>
      </c>
      <c r="E1632" s="47">
        <v>12063.33053952</v>
      </c>
      <c r="F1632" s="48">
        <f t="shared" si="51"/>
        <v>144759.96647424001</v>
      </c>
      <c r="G1632" s="49">
        <v>18257.601895403517</v>
      </c>
      <c r="H1632" s="49">
        <v>2486.0569029688891</v>
      </c>
      <c r="I1632" s="47">
        <v>24860.56902968889</v>
      </c>
      <c r="J1632" s="50"/>
      <c r="K1632" s="50"/>
      <c r="L1632" s="49">
        <v>42271.63843791953</v>
      </c>
      <c r="M1632" s="48">
        <f t="shared" si="50"/>
        <v>232635.83274022082</v>
      </c>
    </row>
    <row r="1633" spans="1:13" s="21" customFormat="1" ht="12" customHeight="1" x14ac:dyDescent="0.2">
      <c r="A1633" s="45" t="s">
        <v>29</v>
      </c>
      <c r="B1633" s="54" t="s">
        <v>285</v>
      </c>
      <c r="C1633" s="46">
        <v>508</v>
      </c>
      <c r="D1633" s="47">
        <v>1</v>
      </c>
      <c r="E1633" s="47">
        <v>9149.0571161600001</v>
      </c>
      <c r="F1633" s="48">
        <f t="shared" si="51"/>
        <v>109788.68539391999</v>
      </c>
      <c r="G1633" s="49">
        <v>0</v>
      </c>
      <c r="H1633" s="49">
        <v>1565.7495193600002</v>
      </c>
      <c r="I1633" s="47">
        <v>15657.495193600002</v>
      </c>
      <c r="J1633" s="50"/>
      <c r="K1633" s="50"/>
      <c r="L1633" s="49">
        <v>16060.197185908717</v>
      </c>
      <c r="M1633" s="48">
        <f t="shared" si="50"/>
        <v>143072.1272927887</v>
      </c>
    </row>
    <row r="1634" spans="1:13" s="21" customFormat="1" ht="12" customHeight="1" x14ac:dyDescent="0.2">
      <c r="A1634" s="45" t="s">
        <v>227</v>
      </c>
      <c r="B1634" s="54" t="s">
        <v>285</v>
      </c>
      <c r="C1634" s="46">
        <v>508</v>
      </c>
      <c r="D1634" s="47">
        <v>1</v>
      </c>
      <c r="E1634" s="47">
        <v>7080.8337100799999</v>
      </c>
      <c r="F1634" s="48">
        <f t="shared" si="51"/>
        <v>84970.004520960007</v>
      </c>
      <c r="G1634" s="49">
        <v>9717.8123996528648</v>
      </c>
      <c r="H1634" s="49">
        <v>1628.5926595697779</v>
      </c>
      <c r="I1634" s="47">
        <v>16285.92659569778</v>
      </c>
      <c r="J1634" s="50"/>
      <c r="K1634" s="50"/>
      <c r="L1634" s="49">
        <v>37667.819466595247</v>
      </c>
      <c r="M1634" s="48">
        <f t="shared" si="50"/>
        <v>150270.15564247567</v>
      </c>
    </row>
    <row r="1635" spans="1:13" s="21" customFormat="1" ht="12" customHeight="1" x14ac:dyDescent="0.2">
      <c r="A1635" s="45" t="s">
        <v>227</v>
      </c>
      <c r="B1635" s="54" t="s">
        <v>285</v>
      </c>
      <c r="C1635" s="46">
        <v>508</v>
      </c>
      <c r="D1635" s="47">
        <v>1</v>
      </c>
      <c r="E1635" s="47">
        <v>7405.3137100800004</v>
      </c>
      <c r="F1635" s="48">
        <f t="shared" si="51"/>
        <v>88863.764520960001</v>
      </c>
      <c r="G1635" s="49">
        <v>10062.020783652864</v>
      </c>
      <c r="H1635" s="49">
        <v>1686.2779929031112</v>
      </c>
      <c r="I1635" s="47">
        <v>16862.779929031112</v>
      </c>
      <c r="J1635" s="50"/>
      <c r="K1635" s="50"/>
      <c r="L1635" s="49">
        <v>38583.206509065763</v>
      </c>
      <c r="M1635" s="48">
        <f t="shared" si="50"/>
        <v>156058.04973561285</v>
      </c>
    </row>
    <row r="1636" spans="1:13" s="21" customFormat="1" ht="12" customHeight="1" x14ac:dyDescent="0.2">
      <c r="A1636" s="45" t="s">
        <v>227</v>
      </c>
      <c r="B1636" s="54" t="s">
        <v>285</v>
      </c>
      <c r="C1636" s="46">
        <v>508</v>
      </c>
      <c r="D1636" s="47">
        <v>1</v>
      </c>
      <c r="E1636" s="47">
        <v>7438.9272422399999</v>
      </c>
      <c r="F1636" s="48">
        <f t="shared" si="51"/>
        <v>89267.126906880003</v>
      </c>
      <c r="G1636" s="49">
        <v>15146.517027852286</v>
      </c>
      <c r="H1636" s="49">
        <v>1745.1366610773332</v>
      </c>
      <c r="I1636" s="47">
        <v>17451.36661077333</v>
      </c>
      <c r="J1636" s="50"/>
      <c r="K1636" s="50"/>
      <c r="L1636" s="49">
        <v>39060.986236881319</v>
      </c>
      <c r="M1636" s="48">
        <f t="shared" si="50"/>
        <v>162671.13344346429</v>
      </c>
    </row>
    <row r="1637" spans="1:13" s="21" customFormat="1" ht="12" customHeight="1" x14ac:dyDescent="0.2">
      <c r="A1637" s="45" t="s">
        <v>227</v>
      </c>
      <c r="B1637" s="54" t="s">
        <v>285</v>
      </c>
      <c r="C1637" s="46">
        <v>508</v>
      </c>
      <c r="D1637" s="47">
        <v>1</v>
      </c>
      <c r="E1637" s="47">
        <v>7444.2513100799997</v>
      </c>
      <c r="F1637" s="48">
        <f t="shared" si="51"/>
        <v>89331.01572096</v>
      </c>
      <c r="G1637" s="49">
        <v>10103.325789732864</v>
      </c>
      <c r="H1637" s="49">
        <v>1693.2002329031111</v>
      </c>
      <c r="I1637" s="47">
        <v>16932.002329031111</v>
      </c>
      <c r="J1637" s="50"/>
      <c r="K1637" s="50"/>
      <c r="L1637" s="49">
        <v>38647.569496585755</v>
      </c>
      <c r="M1637" s="48">
        <f t="shared" si="50"/>
        <v>156707.11356921284</v>
      </c>
    </row>
    <row r="1638" spans="1:13" s="21" customFormat="1" ht="12" customHeight="1" x14ac:dyDescent="0.2">
      <c r="A1638" s="45" t="s">
        <v>228</v>
      </c>
      <c r="B1638" s="54" t="s">
        <v>285</v>
      </c>
      <c r="C1638" s="46">
        <v>508</v>
      </c>
      <c r="D1638" s="47">
        <v>1</v>
      </c>
      <c r="E1638" s="47">
        <v>8861.3515161600008</v>
      </c>
      <c r="F1638" s="48">
        <f t="shared" si="51"/>
        <v>106336.21819392001</v>
      </c>
      <c r="G1638" s="49">
        <v>17409.878532513787</v>
      </c>
      <c r="H1638" s="49">
        <v>2005.914444629333</v>
      </c>
      <c r="I1638" s="47">
        <v>20059.144446293332</v>
      </c>
      <c r="J1638" s="50"/>
      <c r="K1638" s="50"/>
      <c r="L1638" s="49">
        <v>41672.593532469124</v>
      </c>
      <c r="M1638" s="48">
        <f t="shared" si="50"/>
        <v>187483.7491498256</v>
      </c>
    </row>
    <row r="1639" spans="1:13" s="21" customFormat="1" ht="12" customHeight="1" x14ac:dyDescent="0.2">
      <c r="A1639" s="45" t="s">
        <v>228</v>
      </c>
      <c r="B1639" s="54" t="s">
        <v>285</v>
      </c>
      <c r="C1639" s="46">
        <v>508</v>
      </c>
      <c r="D1639" s="47">
        <v>1</v>
      </c>
      <c r="E1639" s="47">
        <v>9023.5915161600005</v>
      </c>
      <c r="F1639" s="48">
        <f t="shared" si="51"/>
        <v>108283.09819392001</v>
      </c>
      <c r="G1639" s="49">
        <v>14723.362350428162</v>
      </c>
      <c r="H1639" s="49">
        <v>2004.8151348622223</v>
      </c>
      <c r="I1639" s="47">
        <v>20048.151348622225</v>
      </c>
      <c r="J1639" s="50"/>
      <c r="K1639" s="50"/>
      <c r="L1639" s="49">
        <v>41731.210466893943</v>
      </c>
      <c r="M1639" s="48">
        <f t="shared" si="50"/>
        <v>186790.63749472654</v>
      </c>
    </row>
    <row r="1640" spans="1:13" s="21" customFormat="1" ht="12" customHeight="1" x14ac:dyDescent="0.2">
      <c r="A1640" s="45" t="s">
        <v>228</v>
      </c>
      <c r="B1640" s="54" t="s">
        <v>285</v>
      </c>
      <c r="C1640" s="46">
        <v>508</v>
      </c>
      <c r="D1640" s="47">
        <v>1</v>
      </c>
      <c r="E1640" s="47">
        <v>9116.6091161599998</v>
      </c>
      <c r="F1640" s="48">
        <f t="shared" si="51"/>
        <v>109399.30939392</v>
      </c>
      <c r="G1640" s="49">
        <v>20785.385163239422</v>
      </c>
      <c r="H1640" s="49">
        <v>2083.8133632853333</v>
      </c>
      <c r="I1640" s="47">
        <v>20838.133632853333</v>
      </c>
      <c r="J1640" s="50"/>
      <c r="K1640" s="50"/>
      <c r="L1640" s="49">
        <v>42437.442628499761</v>
      </c>
      <c r="M1640" s="48">
        <f t="shared" si="50"/>
        <v>195544.08418179787</v>
      </c>
    </row>
    <row r="1641" spans="1:13" s="21" customFormat="1" ht="12" customHeight="1" x14ac:dyDescent="0.2">
      <c r="A1641" s="45" t="s">
        <v>228</v>
      </c>
      <c r="B1641" s="54" t="s">
        <v>285</v>
      </c>
      <c r="C1641" s="46">
        <v>508</v>
      </c>
      <c r="D1641" s="47">
        <v>1</v>
      </c>
      <c r="E1641" s="47">
        <v>10364.77551616</v>
      </c>
      <c r="F1641" s="48">
        <f t="shared" si="51"/>
        <v>124377.30619392</v>
      </c>
      <c r="G1641" s="49">
        <v>19802.126801313792</v>
      </c>
      <c r="H1641" s="49">
        <v>2281.5421779626668</v>
      </c>
      <c r="I1641" s="47">
        <v>22815.421779626668</v>
      </c>
      <c r="J1641" s="50"/>
      <c r="K1641" s="50"/>
      <c r="L1641" s="49">
        <v>44993.275474653652</v>
      </c>
      <c r="M1641" s="48">
        <f t="shared" si="50"/>
        <v>214269.67242747679</v>
      </c>
    </row>
    <row r="1642" spans="1:13" s="21" customFormat="1" ht="12" customHeight="1" x14ac:dyDescent="0.2">
      <c r="A1642" s="45" t="s">
        <v>228</v>
      </c>
      <c r="B1642" s="54" t="s">
        <v>285</v>
      </c>
      <c r="C1642" s="46">
        <v>508</v>
      </c>
      <c r="D1642" s="47">
        <v>1</v>
      </c>
      <c r="E1642" s="47">
        <v>11403.224867839999</v>
      </c>
      <c r="F1642" s="48">
        <f t="shared" si="51"/>
        <v>136838.69841407999</v>
      </c>
      <c r="G1642" s="49">
        <v>14303.00493980467</v>
      </c>
      <c r="H1642" s="49">
        <v>2397.0177542826664</v>
      </c>
      <c r="I1642" s="47">
        <v>23970.177542826663</v>
      </c>
      <c r="J1642" s="50"/>
      <c r="K1642" s="50"/>
      <c r="L1642" s="49">
        <v>45993.330917769272</v>
      </c>
      <c r="M1642" s="48">
        <f t="shared" si="50"/>
        <v>223502.22956876323</v>
      </c>
    </row>
    <row r="1643" spans="1:13" s="21" customFormat="1" ht="12" customHeight="1" x14ac:dyDescent="0.2">
      <c r="A1643" s="45" t="s">
        <v>68</v>
      </c>
      <c r="B1643" s="54" t="s">
        <v>286</v>
      </c>
      <c r="C1643" s="46">
        <v>508</v>
      </c>
      <c r="D1643" s="47">
        <v>1</v>
      </c>
      <c r="E1643" s="47">
        <v>13398.71024128</v>
      </c>
      <c r="F1643" s="48">
        <f t="shared" si="51"/>
        <v>160784.52289535999</v>
      </c>
      <c r="G1643" s="49">
        <v>28947.429151899651</v>
      </c>
      <c r="H1643" s="49">
        <v>2577.2283789084449</v>
      </c>
      <c r="I1643" s="47">
        <v>25772.283789084453</v>
      </c>
      <c r="J1643" s="50"/>
      <c r="K1643" s="50"/>
      <c r="L1643" s="49">
        <v>25539.292594428392</v>
      </c>
      <c r="M1643" s="48">
        <f t="shared" si="50"/>
        <v>243620.75680968096</v>
      </c>
    </row>
    <row r="1644" spans="1:13" s="21" customFormat="1" ht="12" customHeight="1" x14ac:dyDescent="0.2">
      <c r="A1644" s="45" t="s">
        <v>43</v>
      </c>
      <c r="B1644" s="54" t="s">
        <v>287</v>
      </c>
      <c r="C1644" s="46">
        <v>508</v>
      </c>
      <c r="D1644" s="47">
        <v>1</v>
      </c>
      <c r="E1644" s="47">
        <v>28251.392</v>
      </c>
      <c r="F1644" s="48">
        <f t="shared" si="51"/>
        <v>339016.70400000003</v>
      </c>
      <c r="G1644" s="49">
        <v>0</v>
      </c>
      <c r="H1644" s="49">
        <v>4749.4719999999998</v>
      </c>
      <c r="I1644" s="47">
        <v>47494.719999999994</v>
      </c>
      <c r="J1644" s="50"/>
      <c r="K1644" s="50"/>
      <c r="L1644" s="49">
        <v>32033.771241599978</v>
      </c>
      <c r="M1644" s="48">
        <f t="shared" si="50"/>
        <v>423294.66724159999</v>
      </c>
    </row>
    <row r="1645" spans="1:13" s="21" customFormat="1" ht="12" customHeight="1" x14ac:dyDescent="0.2">
      <c r="A1645" s="45" t="s">
        <v>73</v>
      </c>
      <c r="B1645" s="54" t="s">
        <v>287</v>
      </c>
      <c r="C1645" s="46">
        <v>508</v>
      </c>
      <c r="D1645" s="47">
        <v>1</v>
      </c>
      <c r="E1645" s="47">
        <v>20315.513687039998</v>
      </c>
      <c r="F1645" s="48">
        <f t="shared" si="51"/>
        <v>243786.16424447997</v>
      </c>
      <c r="G1645" s="49">
        <v>10905.529835606016</v>
      </c>
      <c r="H1645" s="49">
        <v>3541.0531349902226</v>
      </c>
      <c r="I1645" s="47">
        <v>35410.531349902223</v>
      </c>
      <c r="J1645" s="50"/>
      <c r="K1645" s="50"/>
      <c r="L1645" s="49">
        <v>24286.474259255134</v>
      </c>
      <c r="M1645" s="48">
        <f t="shared" si="50"/>
        <v>317929.75282423361</v>
      </c>
    </row>
    <row r="1646" spans="1:13" s="21" customFormat="1" ht="12" customHeight="1" x14ac:dyDescent="0.2">
      <c r="A1646" s="45" t="s">
        <v>32</v>
      </c>
      <c r="B1646" s="54" t="s">
        <v>287</v>
      </c>
      <c r="C1646" s="46">
        <v>508</v>
      </c>
      <c r="D1646" s="47">
        <v>1</v>
      </c>
      <c r="E1646" s="47">
        <v>10806.26733056</v>
      </c>
      <c r="F1646" s="48">
        <f t="shared" si="51"/>
        <v>129675.20796672</v>
      </c>
      <c r="G1646" s="49">
        <v>17087.190480322559</v>
      </c>
      <c r="H1646" s="49">
        <v>2326.687156906667</v>
      </c>
      <c r="I1646" s="47">
        <v>23266.871569066669</v>
      </c>
      <c r="J1646" s="50"/>
      <c r="K1646" s="50"/>
      <c r="L1646" s="49">
        <v>45384.245438701953</v>
      </c>
      <c r="M1646" s="48">
        <f t="shared" si="50"/>
        <v>217740.20261171786</v>
      </c>
    </row>
    <row r="1647" spans="1:13" s="21" customFormat="1" ht="12" customHeight="1" x14ac:dyDescent="0.2">
      <c r="A1647" s="45" t="s">
        <v>33</v>
      </c>
      <c r="B1647" s="54" t="s">
        <v>287</v>
      </c>
      <c r="C1647" s="46">
        <v>508</v>
      </c>
      <c r="D1647" s="47">
        <v>1</v>
      </c>
      <c r="E1647" s="47">
        <v>10042.920775680001</v>
      </c>
      <c r="F1647" s="48">
        <f t="shared" si="51"/>
        <v>120515.04930816</v>
      </c>
      <c r="G1647" s="49">
        <v>0</v>
      </c>
      <c r="H1647" s="49">
        <v>2020.4867959466665</v>
      </c>
      <c r="I1647" s="47">
        <v>20204.867959466665</v>
      </c>
      <c r="J1647" s="50"/>
      <c r="K1647" s="50"/>
      <c r="L1647" s="49">
        <v>42551.111851467642</v>
      </c>
      <c r="M1647" s="48">
        <f t="shared" si="50"/>
        <v>185291.51591504097</v>
      </c>
    </row>
    <row r="1648" spans="1:13" s="21" customFormat="1" ht="12" customHeight="1" x14ac:dyDescent="0.2">
      <c r="A1648" s="45" t="s">
        <v>33</v>
      </c>
      <c r="B1648" s="54" t="s">
        <v>287</v>
      </c>
      <c r="C1648" s="46">
        <v>508</v>
      </c>
      <c r="D1648" s="47">
        <v>1</v>
      </c>
      <c r="E1648" s="47">
        <v>10812.9196032</v>
      </c>
      <c r="F1648" s="48">
        <f t="shared" si="51"/>
        <v>129755.0352384</v>
      </c>
      <c r="G1648" s="49">
        <v>13676.80911507456</v>
      </c>
      <c r="H1648" s="49">
        <v>2292.0745961244443</v>
      </c>
      <c r="I1648" s="47">
        <v>22920.745961244444</v>
      </c>
      <c r="J1648" s="50"/>
      <c r="K1648" s="50"/>
      <c r="L1648" s="49">
        <v>45084.489586308453</v>
      </c>
      <c r="M1648" s="48">
        <f t="shared" si="50"/>
        <v>213729.1544971519</v>
      </c>
    </row>
    <row r="1649" spans="1:13" s="21" customFormat="1" ht="12" customHeight="1" x14ac:dyDescent="0.2">
      <c r="A1649" s="45" t="s">
        <v>68</v>
      </c>
      <c r="B1649" s="54" t="s">
        <v>288</v>
      </c>
      <c r="C1649" s="46">
        <v>508</v>
      </c>
      <c r="D1649" s="47">
        <v>1</v>
      </c>
      <c r="E1649" s="47">
        <v>13228.66368512</v>
      </c>
      <c r="F1649" s="48">
        <f t="shared" si="51"/>
        <v>158743.96422143999</v>
      </c>
      <c r="G1649" s="49">
        <v>17866.661486469122</v>
      </c>
      <c r="H1649" s="49">
        <v>2432.8242764799998</v>
      </c>
      <c r="I1649" s="47">
        <v>24328.242764799998</v>
      </c>
      <c r="J1649" s="50"/>
      <c r="K1649" s="50"/>
      <c r="L1649" s="49">
        <v>24288.706858085272</v>
      </c>
      <c r="M1649" s="48">
        <f t="shared" si="50"/>
        <v>227660.39960727439</v>
      </c>
    </row>
    <row r="1650" spans="1:13" s="21" customFormat="1" ht="12" customHeight="1" x14ac:dyDescent="0.2">
      <c r="A1650" s="45" t="s">
        <v>107</v>
      </c>
      <c r="B1650" s="54" t="s">
        <v>288</v>
      </c>
      <c r="C1650" s="46">
        <v>508</v>
      </c>
      <c r="D1650" s="47">
        <v>1</v>
      </c>
      <c r="E1650" s="47">
        <v>10577.3817344</v>
      </c>
      <c r="F1650" s="48">
        <f t="shared" si="51"/>
        <v>126928.58081280001</v>
      </c>
      <c r="G1650" s="49">
        <v>16287.2337798144</v>
      </c>
      <c r="H1650" s="49">
        <v>2217.7605909333333</v>
      </c>
      <c r="I1650" s="47">
        <v>22177.605909333335</v>
      </c>
      <c r="J1650" s="50"/>
      <c r="K1650" s="50"/>
      <c r="L1650" s="49">
        <v>39948.106520871755</v>
      </c>
      <c r="M1650" s="48">
        <f t="shared" si="50"/>
        <v>207559.28761375282</v>
      </c>
    </row>
    <row r="1651" spans="1:13" s="21" customFormat="1" ht="12" customHeight="1" x14ac:dyDescent="0.2">
      <c r="A1651" s="45" t="s">
        <v>107</v>
      </c>
      <c r="B1651" s="54" t="s">
        <v>288</v>
      </c>
      <c r="C1651" s="46">
        <v>508</v>
      </c>
      <c r="D1651" s="47">
        <v>1</v>
      </c>
      <c r="E1651" s="47">
        <v>10763.24733952</v>
      </c>
      <c r="F1651" s="48">
        <f t="shared" si="51"/>
        <v>129158.96807423999</v>
      </c>
      <c r="G1651" s="49">
        <v>16533.691572203519</v>
      </c>
      <c r="H1651" s="49">
        <v>2251.3196585244445</v>
      </c>
      <c r="I1651" s="47">
        <v>22513.196585244448</v>
      </c>
      <c r="J1651" s="50"/>
      <c r="K1651" s="50"/>
      <c r="L1651" s="49">
        <v>40238.738785112429</v>
      </c>
      <c r="M1651" s="48">
        <f t="shared" si="50"/>
        <v>210695.91467532481</v>
      </c>
    </row>
    <row r="1652" spans="1:13" s="21" customFormat="1" ht="12" customHeight="1" x14ac:dyDescent="0.2">
      <c r="A1652" s="45" t="s">
        <v>107</v>
      </c>
      <c r="B1652" s="54" t="s">
        <v>288</v>
      </c>
      <c r="C1652" s="46">
        <v>508</v>
      </c>
      <c r="D1652" s="47">
        <v>1</v>
      </c>
      <c r="E1652" s="47">
        <v>11447.91484928</v>
      </c>
      <c r="F1652" s="48">
        <f t="shared" si="51"/>
        <v>137374.97819135999</v>
      </c>
      <c r="G1652" s="49">
        <v>17441.560690145285</v>
      </c>
      <c r="H1652" s="49">
        <v>2374.9401811200005</v>
      </c>
      <c r="I1652" s="47">
        <v>23749.401811200005</v>
      </c>
      <c r="J1652" s="50"/>
      <c r="K1652" s="50"/>
      <c r="L1652" s="49">
        <v>41309.332069357159</v>
      </c>
      <c r="M1652" s="48">
        <f t="shared" si="50"/>
        <v>222250.21294318244</v>
      </c>
    </row>
    <row r="1653" spans="1:13" s="21" customFormat="1" ht="12" customHeight="1" x14ac:dyDescent="0.2">
      <c r="A1653" s="45" t="s">
        <v>107</v>
      </c>
      <c r="B1653" s="54" t="s">
        <v>288</v>
      </c>
      <c r="C1653" s="46">
        <v>508</v>
      </c>
      <c r="D1653" s="47">
        <v>1</v>
      </c>
      <c r="E1653" s="47">
        <v>13606.79763456</v>
      </c>
      <c r="F1653" s="48">
        <f t="shared" si="51"/>
        <v>163281.57161471999</v>
      </c>
      <c r="G1653" s="49">
        <v>20304.23926342656</v>
      </c>
      <c r="H1653" s="49">
        <v>2764.7384617955558</v>
      </c>
      <c r="I1653" s="47">
        <v>27647.384617955562</v>
      </c>
      <c r="J1653" s="50"/>
      <c r="K1653" s="50"/>
      <c r="L1653" s="49">
        <v>44685.109915457288</v>
      </c>
      <c r="M1653" s="48">
        <f t="shared" si="50"/>
        <v>258683.04387335497</v>
      </c>
    </row>
    <row r="1654" spans="1:13" s="21" customFormat="1" ht="12" customHeight="1" x14ac:dyDescent="0.2">
      <c r="A1654" s="45" t="s">
        <v>29</v>
      </c>
      <c r="B1654" s="54" t="s">
        <v>289</v>
      </c>
      <c r="C1654" s="46">
        <v>508</v>
      </c>
      <c r="D1654" s="47">
        <v>1</v>
      </c>
      <c r="E1654" s="47">
        <v>8502.4333721599996</v>
      </c>
      <c r="F1654" s="48">
        <f t="shared" si="51"/>
        <v>102029.20046592</v>
      </c>
      <c r="G1654" s="49">
        <v>14032.306651484156</v>
      </c>
      <c r="H1654" s="49">
        <v>1910.7171366399996</v>
      </c>
      <c r="I1654" s="47">
        <v>19107.171366399994</v>
      </c>
      <c r="J1654" s="50"/>
      <c r="K1654" s="50"/>
      <c r="L1654" s="49">
        <v>40833.866026879376</v>
      </c>
      <c r="M1654" s="48">
        <f t="shared" si="50"/>
        <v>177913.26164732352</v>
      </c>
    </row>
    <row r="1655" spans="1:13" s="21" customFormat="1" ht="12" customHeight="1" x14ac:dyDescent="0.2">
      <c r="A1655" s="45" t="s">
        <v>29</v>
      </c>
      <c r="B1655" s="54" t="s">
        <v>289</v>
      </c>
      <c r="C1655" s="46">
        <v>508</v>
      </c>
      <c r="D1655" s="47">
        <v>1</v>
      </c>
      <c r="E1655" s="47">
        <v>10116.180572159999</v>
      </c>
      <c r="F1655" s="48">
        <f t="shared" si="51"/>
        <v>121394.16686591999</v>
      </c>
      <c r="G1655" s="49">
        <v>19406.562526420988</v>
      </c>
      <c r="H1655" s="49">
        <v>2235.9664382293331</v>
      </c>
      <c r="I1655" s="47">
        <v>22359.664382293333</v>
      </c>
      <c r="J1655" s="50"/>
      <c r="K1655" s="50"/>
      <c r="L1655" s="49">
        <v>44520.170223040477</v>
      </c>
      <c r="M1655" s="48">
        <f t="shared" si="50"/>
        <v>209916.53043590413</v>
      </c>
    </row>
    <row r="1656" spans="1:13" s="21" customFormat="1" ht="12" customHeight="1" x14ac:dyDescent="0.2">
      <c r="A1656" s="45" t="s">
        <v>68</v>
      </c>
      <c r="B1656" s="54" t="s">
        <v>289</v>
      </c>
      <c r="C1656" s="46">
        <v>508</v>
      </c>
      <c r="D1656" s="47">
        <v>1</v>
      </c>
      <c r="E1656" s="47">
        <v>13263.725522944</v>
      </c>
      <c r="F1656" s="48">
        <f t="shared" si="51"/>
        <v>159164.706275328</v>
      </c>
      <c r="G1656" s="49">
        <v>0</v>
      </c>
      <c r="H1656" s="49">
        <v>2251.5275871573335</v>
      </c>
      <c r="I1656" s="47">
        <v>22515.275871573336</v>
      </c>
      <c r="J1656" s="50"/>
      <c r="K1656" s="50"/>
      <c r="L1656" s="49">
        <v>22718.6195136104</v>
      </c>
      <c r="M1656" s="48">
        <f t="shared" si="50"/>
        <v>206650.12924766907</v>
      </c>
    </row>
    <row r="1657" spans="1:13" s="21" customFormat="1" ht="12" customHeight="1" x14ac:dyDescent="0.2">
      <c r="A1657" s="45" t="s">
        <v>107</v>
      </c>
      <c r="B1657" s="54" t="s">
        <v>289</v>
      </c>
      <c r="C1657" s="46">
        <v>508</v>
      </c>
      <c r="D1657" s="47">
        <v>1</v>
      </c>
      <c r="E1657" s="47">
        <v>8356.8474163200008</v>
      </c>
      <c r="F1657" s="48">
        <f t="shared" si="51"/>
        <v>100282.16899584001</v>
      </c>
      <c r="G1657" s="49">
        <v>0</v>
      </c>
      <c r="H1657" s="49">
        <v>1677.074569386667</v>
      </c>
      <c r="I1657" s="47">
        <v>16770.745693866669</v>
      </c>
      <c r="J1657" s="50"/>
      <c r="K1657" s="50"/>
      <c r="L1657" s="49">
        <v>34345.146829505655</v>
      </c>
      <c r="M1657" s="48">
        <f t="shared" si="50"/>
        <v>153075.13608859899</v>
      </c>
    </row>
    <row r="1658" spans="1:13" s="21" customFormat="1" ht="12" customHeight="1" x14ac:dyDescent="0.2">
      <c r="A1658" s="45" t="s">
        <v>107</v>
      </c>
      <c r="B1658" s="54" t="s">
        <v>289</v>
      </c>
      <c r="C1658" s="46">
        <v>508</v>
      </c>
      <c r="D1658" s="47">
        <v>1</v>
      </c>
      <c r="E1658" s="47">
        <v>13301.1360768</v>
      </c>
      <c r="F1658" s="48">
        <f t="shared" si="51"/>
        <v>159613.63292159999</v>
      </c>
      <c r="G1658" s="49">
        <v>15919.145630269442</v>
      </c>
      <c r="H1658" s="49">
        <v>2667.8641914311111</v>
      </c>
      <c r="I1658" s="47">
        <v>26678.641914311112</v>
      </c>
      <c r="J1658" s="50"/>
      <c r="K1658" s="50"/>
      <c r="L1658" s="49">
        <v>43846.147734334671</v>
      </c>
      <c r="M1658" s="48">
        <f t="shared" si="50"/>
        <v>248725.43239194635</v>
      </c>
    </row>
    <row r="1659" spans="1:13" s="21" customFormat="1" ht="12" customHeight="1" x14ac:dyDescent="0.2">
      <c r="A1659" s="45" t="s">
        <v>107</v>
      </c>
      <c r="B1659" s="54" t="s">
        <v>289</v>
      </c>
      <c r="C1659" s="46">
        <v>508</v>
      </c>
      <c r="D1659" s="47">
        <v>1</v>
      </c>
      <c r="E1659" s="47">
        <v>15464.3360768</v>
      </c>
      <c r="F1659" s="48">
        <f t="shared" si="51"/>
        <v>185572.03292160001</v>
      </c>
      <c r="G1659" s="49">
        <v>9106.9340951347203</v>
      </c>
      <c r="H1659" s="49">
        <v>2957.0445465600001</v>
      </c>
      <c r="I1659" s="47">
        <v>29570.445465599998</v>
      </c>
      <c r="J1659" s="50"/>
      <c r="K1659" s="50"/>
      <c r="L1659" s="49">
        <v>37455.469771713033</v>
      </c>
      <c r="M1659" s="48">
        <f t="shared" si="50"/>
        <v>264661.92680060776</v>
      </c>
    </row>
    <row r="1660" spans="1:13" s="21" customFormat="1" ht="12" customHeight="1" x14ac:dyDescent="0.2">
      <c r="A1660" s="45" t="s">
        <v>33</v>
      </c>
      <c r="B1660" s="54" t="s">
        <v>289</v>
      </c>
      <c r="C1660" s="46">
        <v>508</v>
      </c>
      <c r="D1660" s="47">
        <v>1</v>
      </c>
      <c r="E1660" s="47">
        <v>9414.6807705600004</v>
      </c>
      <c r="F1660" s="48">
        <f t="shared" si="51"/>
        <v>112976.16924672</v>
      </c>
      <c r="G1660" s="49">
        <v>6096.7786807050243</v>
      </c>
      <c r="H1660" s="49">
        <v>1979.6394660408891</v>
      </c>
      <c r="I1660" s="47">
        <v>19796.394660408889</v>
      </c>
      <c r="J1660" s="50"/>
      <c r="K1660" s="50"/>
      <c r="L1660" s="49">
        <v>41682.234474608267</v>
      </c>
      <c r="M1660" s="48">
        <f t="shared" si="50"/>
        <v>182531.21652848308</v>
      </c>
    </row>
    <row r="1661" spans="1:13" s="21" customFormat="1" ht="12" customHeight="1" x14ac:dyDescent="0.2">
      <c r="A1661" s="45" t="s">
        <v>28</v>
      </c>
      <c r="B1661" s="54" t="s">
        <v>290</v>
      </c>
      <c r="C1661" s="46">
        <v>508</v>
      </c>
      <c r="D1661" s="47">
        <v>1</v>
      </c>
      <c r="E1661" s="47">
        <v>4125.6152371199996</v>
      </c>
      <c r="F1661" s="48">
        <f t="shared" si="51"/>
        <v>49507.382845439992</v>
      </c>
      <c r="G1661" s="49">
        <v>6582.9166435368952</v>
      </c>
      <c r="H1661" s="49">
        <v>1103.2204865991112</v>
      </c>
      <c r="I1661" s="47">
        <v>11032.204865991111</v>
      </c>
      <c r="J1661" s="50"/>
      <c r="K1661" s="50"/>
      <c r="L1661" s="49">
        <v>33224.943239640801</v>
      </c>
      <c r="M1661" s="48">
        <f t="shared" si="50"/>
        <v>101450.6680812079</v>
      </c>
    </row>
    <row r="1662" spans="1:13" s="21" customFormat="1" ht="12" customHeight="1" x14ac:dyDescent="0.2">
      <c r="A1662" s="45" t="s">
        <v>30</v>
      </c>
      <c r="B1662" s="54" t="s">
        <v>290</v>
      </c>
      <c r="C1662" s="46">
        <v>508</v>
      </c>
      <c r="D1662" s="47">
        <v>1</v>
      </c>
      <c r="E1662" s="47">
        <v>6648.1937100799996</v>
      </c>
      <c r="F1662" s="48">
        <f t="shared" si="51"/>
        <v>79778.324520959999</v>
      </c>
      <c r="G1662" s="49">
        <v>6944.1509157396486</v>
      </c>
      <c r="H1662" s="49">
        <v>1527.4338992640003</v>
      </c>
      <c r="I1662" s="47">
        <v>15274.338992640003</v>
      </c>
      <c r="J1662" s="50"/>
      <c r="K1662" s="50"/>
      <c r="L1662" s="49">
        <v>36484.092464548557</v>
      </c>
      <c r="M1662" s="48">
        <f t="shared" si="50"/>
        <v>140008.34079315219</v>
      </c>
    </row>
    <row r="1663" spans="1:13" s="21" customFormat="1" ht="12" customHeight="1" x14ac:dyDescent="0.2">
      <c r="A1663" s="45" t="s">
        <v>30</v>
      </c>
      <c r="B1663" s="54" t="s">
        <v>290</v>
      </c>
      <c r="C1663" s="46">
        <v>508</v>
      </c>
      <c r="D1663" s="47">
        <v>1</v>
      </c>
      <c r="E1663" s="47">
        <v>9341.0973593599992</v>
      </c>
      <c r="F1663" s="48">
        <f t="shared" si="51"/>
        <v>112093.16831231999</v>
      </c>
      <c r="G1663" s="49">
        <v>12115.500078809087</v>
      </c>
      <c r="H1663" s="49">
        <v>2030.4173083306664</v>
      </c>
      <c r="I1663" s="47">
        <v>20304.173083306665</v>
      </c>
      <c r="J1663" s="50"/>
      <c r="K1663" s="50"/>
      <c r="L1663" s="49">
        <v>42080.359829176137</v>
      </c>
      <c r="M1663" s="48">
        <f t="shared" si="50"/>
        <v>188623.61861194254</v>
      </c>
    </row>
    <row r="1664" spans="1:13" s="21" customFormat="1" ht="12" customHeight="1" x14ac:dyDescent="0.2">
      <c r="A1664" s="45" t="s">
        <v>30</v>
      </c>
      <c r="B1664" s="54" t="s">
        <v>290</v>
      </c>
      <c r="C1664" s="46">
        <v>508</v>
      </c>
      <c r="D1664" s="47">
        <v>1</v>
      </c>
      <c r="E1664" s="47">
        <v>9870.3640422400003</v>
      </c>
      <c r="F1664" s="48">
        <f t="shared" si="51"/>
        <v>118444.36850688001</v>
      </c>
      <c r="G1664" s="49">
        <v>15846.18272001024</v>
      </c>
      <c r="H1664" s="49">
        <v>2157.7046187377782</v>
      </c>
      <c r="I1664" s="47">
        <v>21577.046187377782</v>
      </c>
      <c r="J1664" s="50"/>
      <c r="K1664" s="50"/>
      <c r="L1664" s="49">
        <v>43518.079578930701</v>
      </c>
      <c r="M1664" s="48">
        <f t="shared" si="50"/>
        <v>201543.38161193649</v>
      </c>
    </row>
    <row r="1665" spans="1:13" s="21" customFormat="1" ht="12" customHeight="1" x14ac:dyDescent="0.2">
      <c r="A1665" s="45" t="s">
        <v>35</v>
      </c>
      <c r="B1665" s="54" t="s">
        <v>290</v>
      </c>
      <c r="C1665" s="46">
        <v>508</v>
      </c>
      <c r="D1665" s="47">
        <v>1</v>
      </c>
      <c r="E1665" s="47">
        <v>3438.8518461439999</v>
      </c>
      <c r="F1665" s="48">
        <f t="shared" si="51"/>
        <v>41266.222153727998</v>
      </c>
      <c r="G1665" s="49">
        <v>0</v>
      </c>
      <c r="H1665" s="49">
        <v>885.14197435733331</v>
      </c>
      <c r="I1665" s="47">
        <v>8851.4197435733331</v>
      </c>
      <c r="J1665" s="50"/>
      <c r="K1665" s="50"/>
      <c r="L1665" s="49">
        <v>28767.042265671818</v>
      </c>
      <c r="M1665" s="48">
        <f t="shared" si="50"/>
        <v>79769.826137330485</v>
      </c>
    </row>
    <row r="1666" spans="1:13" s="21" customFormat="1" ht="12" customHeight="1" x14ac:dyDescent="0.2">
      <c r="A1666" s="45" t="s">
        <v>35</v>
      </c>
      <c r="B1666" s="54" t="s">
        <v>290</v>
      </c>
      <c r="C1666" s="46">
        <v>508</v>
      </c>
      <c r="D1666" s="47">
        <v>2</v>
      </c>
      <c r="E1666" s="47">
        <v>8962.4023756799997</v>
      </c>
      <c r="F1666" s="48">
        <f t="shared" si="51"/>
        <v>215097.65701631998</v>
      </c>
      <c r="G1666" s="49">
        <v>23427.560880242687</v>
      </c>
      <c r="H1666" s="49">
        <v>3926.187511352889</v>
      </c>
      <c r="I1666" s="47">
        <v>39261.875113528891</v>
      </c>
      <c r="J1666" s="50"/>
      <c r="K1666" s="50"/>
      <c r="L1666" s="49">
        <v>82706.35722625519</v>
      </c>
      <c r="M1666" s="48">
        <f t="shared" si="50"/>
        <v>364419.63774769957</v>
      </c>
    </row>
    <row r="1667" spans="1:13" s="21" customFormat="1" ht="12" customHeight="1" x14ac:dyDescent="0.2">
      <c r="A1667" s="45" t="s">
        <v>35</v>
      </c>
      <c r="B1667" s="54" t="s">
        <v>290</v>
      </c>
      <c r="C1667" s="46">
        <v>508</v>
      </c>
      <c r="D1667" s="47">
        <v>1</v>
      </c>
      <c r="E1667" s="47">
        <v>9558.8688000000002</v>
      </c>
      <c r="F1667" s="48">
        <f t="shared" si="51"/>
        <v>114706.4256</v>
      </c>
      <c r="G1667" s="49">
        <v>15433.1400288</v>
      </c>
      <c r="H1667" s="49">
        <v>2101.4624222222219</v>
      </c>
      <c r="I1667" s="47">
        <v>21014.624222222221</v>
      </c>
      <c r="J1667" s="50"/>
      <c r="K1667" s="50"/>
      <c r="L1667" s="49">
        <v>42771.625354978525</v>
      </c>
      <c r="M1667" s="48">
        <f t="shared" si="50"/>
        <v>196027.27762822298</v>
      </c>
    </row>
    <row r="1668" spans="1:13" s="21" customFormat="1" ht="12" customHeight="1" x14ac:dyDescent="0.2">
      <c r="A1668" s="45" t="s">
        <v>35</v>
      </c>
      <c r="B1668" s="54" t="s">
        <v>290</v>
      </c>
      <c r="C1668" s="46">
        <v>508</v>
      </c>
      <c r="D1668" s="47">
        <v>2</v>
      </c>
      <c r="E1668" s="47">
        <v>10422.69735936</v>
      </c>
      <c r="F1668" s="48">
        <f t="shared" si="51"/>
        <v>250144.73662464001</v>
      </c>
      <c r="G1668" s="49">
        <v>33157.153397022717</v>
      </c>
      <c r="H1668" s="49">
        <v>4514.8629353244442</v>
      </c>
      <c r="I1668" s="47">
        <v>45148.629353244447</v>
      </c>
      <c r="J1668" s="50"/>
      <c r="K1668" s="50"/>
      <c r="L1668" s="49">
        <v>89568.938016048996</v>
      </c>
      <c r="M1668" s="48">
        <f t="shared" si="50"/>
        <v>422534.32032628055</v>
      </c>
    </row>
    <row r="1669" spans="1:13" s="21" customFormat="1" ht="12" customHeight="1" x14ac:dyDescent="0.2">
      <c r="A1669" s="45" t="s">
        <v>68</v>
      </c>
      <c r="B1669" s="54" t="s">
        <v>290</v>
      </c>
      <c r="C1669" s="46">
        <v>508</v>
      </c>
      <c r="D1669" s="47">
        <v>1</v>
      </c>
      <c r="E1669" s="47">
        <v>13227.582085120001</v>
      </c>
      <c r="F1669" s="48">
        <f t="shared" si="51"/>
        <v>158730.98502144002</v>
      </c>
      <c r="G1669" s="49">
        <v>17865.227284869121</v>
      </c>
      <c r="H1669" s="49">
        <v>2432.6289875911111</v>
      </c>
      <c r="I1669" s="47">
        <v>24326.289875911112</v>
      </c>
      <c r="J1669" s="50"/>
      <c r="K1669" s="50"/>
      <c r="L1669" s="49">
        <v>24287.015593815053</v>
      </c>
      <c r="M1669" s="48">
        <f t="shared" si="50"/>
        <v>227642.1467636264</v>
      </c>
    </row>
    <row r="1670" spans="1:13" s="21" customFormat="1" ht="12" customHeight="1" x14ac:dyDescent="0.2">
      <c r="A1670" s="45" t="s">
        <v>73</v>
      </c>
      <c r="B1670" s="54" t="s">
        <v>290</v>
      </c>
      <c r="C1670" s="46">
        <v>508</v>
      </c>
      <c r="D1670" s="47">
        <v>1</v>
      </c>
      <c r="E1670" s="47">
        <v>19645.422684159999</v>
      </c>
      <c r="F1670" s="48">
        <f t="shared" si="51"/>
        <v>235745.07220991998</v>
      </c>
      <c r="G1670" s="49">
        <v>0</v>
      </c>
      <c r="H1670" s="49">
        <v>3315.1437806933332</v>
      </c>
      <c r="I1670" s="47">
        <v>33151.437806933332</v>
      </c>
      <c r="J1670" s="50"/>
      <c r="K1670" s="50"/>
      <c r="L1670" s="49">
        <v>22522.108128734468</v>
      </c>
      <c r="M1670" s="48">
        <f t="shared" si="50"/>
        <v>294733.76192628109</v>
      </c>
    </row>
    <row r="1671" spans="1:13" s="21" customFormat="1" ht="12" customHeight="1" x14ac:dyDescent="0.2">
      <c r="A1671" s="51" t="s">
        <v>291</v>
      </c>
      <c r="B1671" s="54" t="s">
        <v>290</v>
      </c>
      <c r="C1671" s="46">
        <v>508</v>
      </c>
      <c r="D1671" s="47">
        <v>1</v>
      </c>
      <c r="E1671" s="47">
        <v>9051.2285593600009</v>
      </c>
      <c r="F1671" s="48">
        <f t="shared" si="51"/>
        <v>108614.74271232</v>
      </c>
      <c r="G1671" s="49">
        <v>14760.009069711359</v>
      </c>
      <c r="H1671" s="49">
        <v>2009.8051565511109</v>
      </c>
      <c r="I1671" s="47">
        <v>20098.051565511112</v>
      </c>
      <c r="J1671" s="50"/>
      <c r="K1671" s="50"/>
      <c r="L1671" s="49">
        <v>41784.92840351483</v>
      </c>
      <c r="M1671" s="48">
        <f t="shared" si="50"/>
        <v>187267.53690760845</v>
      </c>
    </row>
    <row r="1672" spans="1:13" s="21" customFormat="1" ht="12" customHeight="1" x14ac:dyDescent="0.2">
      <c r="A1672" s="51" t="s">
        <v>291</v>
      </c>
      <c r="B1672" s="54" t="s">
        <v>290</v>
      </c>
      <c r="C1672" s="46">
        <v>508</v>
      </c>
      <c r="D1672" s="47">
        <v>1</v>
      </c>
      <c r="E1672" s="47">
        <v>10133.934387200001</v>
      </c>
      <c r="F1672" s="48">
        <f t="shared" si="51"/>
        <v>121607.2126464</v>
      </c>
      <c r="G1672" s="49">
        <v>12956.541597941761</v>
      </c>
      <c r="H1672" s="49">
        <v>2171.3661132800003</v>
      </c>
      <c r="I1672" s="47">
        <v>21713.6611328</v>
      </c>
      <c r="J1672" s="50"/>
      <c r="K1672" s="50"/>
      <c r="L1672" s="49">
        <v>43990.432990427566</v>
      </c>
      <c r="M1672" s="48">
        <f t="shared" si="50"/>
        <v>202439.21448084936</v>
      </c>
    </row>
    <row r="1673" spans="1:13" s="21" customFormat="1" ht="12" customHeight="1" x14ac:dyDescent="0.2">
      <c r="A1673" s="51" t="s">
        <v>291</v>
      </c>
      <c r="B1673" s="54" t="s">
        <v>290</v>
      </c>
      <c r="C1673" s="46">
        <v>508</v>
      </c>
      <c r="D1673" s="47">
        <v>1</v>
      </c>
      <c r="E1673" s="47">
        <v>10399.116748799999</v>
      </c>
      <c r="F1673" s="48">
        <f t="shared" si="51"/>
        <v>124789.40098559999</v>
      </c>
      <c r="G1673" s="49">
        <v>13237.847047127038</v>
      </c>
      <c r="H1673" s="49">
        <v>2218.509644231111</v>
      </c>
      <c r="I1673" s="47">
        <v>22185.096442311111</v>
      </c>
      <c r="J1673" s="50"/>
      <c r="K1673" s="50"/>
      <c r="L1673" s="49">
        <v>44447.393562127567</v>
      </c>
      <c r="M1673" s="48">
        <f t="shared" si="50"/>
        <v>206878.24768139681</v>
      </c>
    </row>
    <row r="1674" spans="1:13" s="21" customFormat="1" ht="12" customHeight="1" x14ac:dyDescent="0.2">
      <c r="A1674" s="51" t="s">
        <v>291</v>
      </c>
      <c r="B1674" s="54" t="s">
        <v>290</v>
      </c>
      <c r="C1674" s="46">
        <v>508</v>
      </c>
      <c r="D1674" s="47">
        <v>2</v>
      </c>
      <c r="E1674" s="47">
        <v>10420.534159360001</v>
      </c>
      <c r="F1674" s="48">
        <f t="shared" si="51"/>
        <v>250092.81982464</v>
      </c>
      <c r="G1674" s="49">
        <v>33151.416590622714</v>
      </c>
      <c r="H1674" s="49">
        <v>4514.0817797688887</v>
      </c>
      <c r="I1674" s="47">
        <v>45140.817797688884</v>
      </c>
      <c r="J1674" s="50"/>
      <c r="K1674" s="50"/>
      <c r="L1674" s="49">
        <v>89562.172958968091</v>
      </c>
      <c r="M1674" s="48">
        <f t="shared" si="50"/>
        <v>422461.30895168852</v>
      </c>
    </row>
    <row r="1675" spans="1:13" s="21" customFormat="1" ht="12" customHeight="1" x14ac:dyDescent="0.2">
      <c r="A1675" s="51" t="s">
        <v>291</v>
      </c>
      <c r="B1675" s="54" t="s">
        <v>290</v>
      </c>
      <c r="C1675" s="46">
        <v>508</v>
      </c>
      <c r="D1675" s="47">
        <v>1</v>
      </c>
      <c r="E1675" s="47">
        <v>11141.696583679999</v>
      </c>
      <c r="F1675" s="48">
        <f t="shared" si="51"/>
        <v>133700.35900415998</v>
      </c>
      <c r="G1675" s="49">
        <v>17531.969669959683</v>
      </c>
      <c r="H1675" s="49">
        <v>2387.2507720533335</v>
      </c>
      <c r="I1675" s="47">
        <v>23872.507720533336</v>
      </c>
      <c r="J1675" s="50"/>
      <c r="K1675" s="50"/>
      <c r="L1675" s="49">
        <v>45908.745726228924</v>
      </c>
      <c r="M1675" s="48">
        <f t="shared" ref="M1675:M1738" si="52">F1675+G1675+H1675+I1675+J1675+K1675+L1675</f>
        <v>223400.83289293526</v>
      </c>
    </row>
    <row r="1676" spans="1:13" s="21" customFormat="1" ht="12" customHeight="1" x14ac:dyDescent="0.2">
      <c r="A1676" s="45" t="s">
        <v>205</v>
      </c>
      <c r="B1676" s="54" t="s">
        <v>290</v>
      </c>
      <c r="C1676" s="46">
        <v>508</v>
      </c>
      <c r="D1676" s="47">
        <v>1</v>
      </c>
      <c r="E1676" s="47">
        <v>9325.1182336000002</v>
      </c>
      <c r="F1676" s="48">
        <f t="shared" ref="F1676:F1739" si="53">(D1676*E1676)*12</f>
        <v>111901.41880320001</v>
      </c>
      <c r="G1676" s="49">
        <v>9073.9120666521594</v>
      </c>
      <c r="H1676" s="49">
        <v>1995.8956908800001</v>
      </c>
      <c r="I1676" s="47">
        <v>19958.956908800003</v>
      </c>
      <c r="J1676" s="50"/>
      <c r="K1676" s="50"/>
      <c r="L1676" s="49">
        <v>41782.066548937575</v>
      </c>
      <c r="M1676" s="48">
        <f t="shared" si="52"/>
        <v>184712.25001846976</v>
      </c>
    </row>
    <row r="1677" spans="1:13" s="21" customFormat="1" ht="12" customHeight="1" x14ac:dyDescent="0.2">
      <c r="A1677" s="45" t="s">
        <v>33</v>
      </c>
      <c r="B1677" s="54" t="s">
        <v>290</v>
      </c>
      <c r="C1677" s="46">
        <v>508</v>
      </c>
      <c r="D1677" s="47">
        <v>1</v>
      </c>
      <c r="E1677" s="47">
        <v>8033.4187315199997</v>
      </c>
      <c r="F1677" s="48">
        <f t="shared" si="53"/>
        <v>96401.024778239997</v>
      </c>
      <c r="G1677" s="49">
        <v>10728.314590396416</v>
      </c>
      <c r="H1677" s="49">
        <v>1797.9411078257776</v>
      </c>
      <c r="I1677" s="47">
        <v>17979.411078257777</v>
      </c>
      <c r="J1677" s="50"/>
      <c r="K1677" s="50"/>
      <c r="L1677" s="49">
        <v>39621.450151616715</v>
      </c>
      <c r="M1677" s="48">
        <f t="shared" si="52"/>
        <v>166528.1417063367</v>
      </c>
    </row>
    <row r="1678" spans="1:13" s="21" customFormat="1" ht="12" customHeight="1" x14ac:dyDescent="0.2">
      <c r="A1678" s="45" t="s">
        <v>68</v>
      </c>
      <c r="B1678" s="54" t="s">
        <v>292</v>
      </c>
      <c r="C1678" s="46">
        <v>508</v>
      </c>
      <c r="D1678" s="47">
        <v>1</v>
      </c>
      <c r="E1678" s="47">
        <v>13227.8468608</v>
      </c>
      <c r="F1678" s="48">
        <f t="shared" si="53"/>
        <v>158734.16232960002</v>
      </c>
      <c r="G1678" s="49">
        <v>14292.462701936642</v>
      </c>
      <c r="H1678" s="49">
        <v>2395.2509974755558</v>
      </c>
      <c r="I1678" s="47">
        <v>23952.509974755558</v>
      </c>
      <c r="J1678" s="50"/>
      <c r="K1678" s="50"/>
      <c r="L1678" s="49">
        <v>23963.310238457507</v>
      </c>
      <c r="M1678" s="48">
        <f t="shared" si="52"/>
        <v>223337.69624222527</v>
      </c>
    </row>
    <row r="1679" spans="1:13" s="21" customFormat="1" ht="12" customHeight="1" x14ac:dyDescent="0.2">
      <c r="A1679" s="45" t="s">
        <v>107</v>
      </c>
      <c r="B1679" s="54" t="s">
        <v>292</v>
      </c>
      <c r="C1679" s="46">
        <v>508</v>
      </c>
      <c r="D1679" s="47">
        <v>1</v>
      </c>
      <c r="E1679" s="47">
        <v>11856.71811584</v>
      </c>
      <c r="F1679" s="48">
        <f t="shared" si="53"/>
        <v>142280.61739008001</v>
      </c>
      <c r="G1679" s="49">
        <v>17983.633821603842</v>
      </c>
      <c r="H1679" s="49">
        <v>2448.7518820266669</v>
      </c>
      <c r="I1679" s="47">
        <v>24487.518820266669</v>
      </c>
      <c r="J1679" s="50"/>
      <c r="K1679" s="50"/>
      <c r="L1679" s="49">
        <v>41948.565018953173</v>
      </c>
      <c r="M1679" s="48">
        <f t="shared" si="52"/>
        <v>229149.08693293037</v>
      </c>
    </row>
    <row r="1680" spans="1:13" s="21" customFormat="1" ht="12" customHeight="1" x14ac:dyDescent="0.2">
      <c r="A1680" s="45" t="s">
        <v>73</v>
      </c>
      <c r="B1680" s="54" t="s">
        <v>293</v>
      </c>
      <c r="C1680" s="46">
        <v>508</v>
      </c>
      <c r="D1680" s="47">
        <v>1</v>
      </c>
      <c r="E1680" s="47">
        <v>19904.0012288</v>
      </c>
      <c r="F1680" s="48">
        <f t="shared" si="53"/>
        <v>238848.0147456</v>
      </c>
      <c r="G1680" s="49">
        <v>0</v>
      </c>
      <c r="H1680" s="49">
        <v>3358.2402047999999</v>
      </c>
      <c r="I1680" s="47">
        <v>33582.402048000004</v>
      </c>
      <c r="J1680" s="50"/>
      <c r="K1680" s="50"/>
      <c r="L1680" s="49">
        <v>22919.351791883244</v>
      </c>
      <c r="M1680" s="48">
        <f t="shared" si="52"/>
        <v>298708.00879028323</v>
      </c>
    </row>
    <row r="1681" spans="1:13" s="21" customFormat="1" ht="12" customHeight="1" x14ac:dyDescent="0.2">
      <c r="A1681" s="45" t="s">
        <v>32</v>
      </c>
      <c r="B1681" s="54" t="s">
        <v>293</v>
      </c>
      <c r="C1681" s="46">
        <v>508</v>
      </c>
      <c r="D1681" s="47">
        <v>1</v>
      </c>
      <c r="E1681" s="47">
        <v>11790.75349504</v>
      </c>
      <c r="F1681" s="48">
        <f t="shared" si="53"/>
        <v>141489.04194048</v>
      </c>
      <c r="G1681" s="49">
        <v>18392.619134423039</v>
      </c>
      <c r="H1681" s="49">
        <v>2504.441603271111</v>
      </c>
      <c r="I1681" s="47">
        <v>25044.416032711113</v>
      </c>
      <c r="J1681" s="50"/>
      <c r="K1681" s="50"/>
      <c r="L1681" s="49">
        <v>46923.655825640868</v>
      </c>
      <c r="M1681" s="48">
        <f t="shared" si="52"/>
        <v>234354.17453652612</v>
      </c>
    </row>
    <row r="1682" spans="1:13" s="21" customFormat="1" ht="12" customHeight="1" x14ac:dyDescent="0.2">
      <c r="A1682" s="45" t="s">
        <v>33</v>
      </c>
      <c r="B1682" s="54" t="s">
        <v>293</v>
      </c>
      <c r="C1682" s="46">
        <v>508</v>
      </c>
      <c r="D1682" s="47">
        <v>1</v>
      </c>
      <c r="E1682" s="47">
        <v>8033.4187315199997</v>
      </c>
      <c r="F1682" s="48">
        <f t="shared" si="53"/>
        <v>96401.024778239997</v>
      </c>
      <c r="G1682" s="49">
        <v>5364.157295198208</v>
      </c>
      <c r="H1682" s="49">
        <v>1741.7554482062221</v>
      </c>
      <c r="I1682" s="47">
        <v>17417.55448206222</v>
      </c>
      <c r="J1682" s="50"/>
      <c r="K1682" s="50"/>
      <c r="L1682" s="49">
        <v>39172.863845214175</v>
      </c>
      <c r="M1682" s="48">
        <f t="shared" si="52"/>
        <v>160097.35584892082</v>
      </c>
    </row>
    <row r="1683" spans="1:13" s="21" customFormat="1" ht="12" customHeight="1" x14ac:dyDescent="0.2">
      <c r="A1683" s="45" t="s">
        <v>33</v>
      </c>
      <c r="B1683" s="54" t="s">
        <v>293</v>
      </c>
      <c r="C1683" s="46">
        <v>508</v>
      </c>
      <c r="D1683" s="47">
        <v>1</v>
      </c>
      <c r="E1683" s="47">
        <v>9082.4270950400005</v>
      </c>
      <c r="F1683" s="48">
        <f t="shared" si="53"/>
        <v>108989.12514048</v>
      </c>
      <c r="G1683" s="49">
        <v>5920.5513312092153</v>
      </c>
      <c r="H1683" s="49">
        <v>1922.4179997013334</v>
      </c>
      <c r="I1683" s="47">
        <v>19224.179997013336</v>
      </c>
      <c r="J1683" s="50"/>
      <c r="K1683" s="50"/>
      <c r="L1683" s="49">
        <v>41059.823221251754</v>
      </c>
      <c r="M1683" s="48">
        <f t="shared" si="52"/>
        <v>177116.09768965564</v>
      </c>
    </row>
    <row r="1684" spans="1:13" s="21" customFormat="1" ht="12" customHeight="1" x14ac:dyDescent="0.2">
      <c r="A1684" s="45" t="s">
        <v>33</v>
      </c>
      <c r="B1684" s="54" t="s">
        <v>293</v>
      </c>
      <c r="C1684" s="46">
        <v>508</v>
      </c>
      <c r="D1684" s="47">
        <v>1</v>
      </c>
      <c r="E1684" s="47">
        <v>9955.3354035199991</v>
      </c>
      <c r="F1684" s="48">
        <f t="shared" si="53"/>
        <v>119464.02484223999</v>
      </c>
      <c r="G1684" s="49">
        <v>0</v>
      </c>
      <c r="H1684" s="49">
        <v>2005.8892339199999</v>
      </c>
      <c r="I1684" s="47">
        <v>20058.8923392</v>
      </c>
      <c r="J1684" s="50"/>
      <c r="K1684" s="50"/>
      <c r="L1684" s="49">
        <v>42315.222255946486</v>
      </c>
      <c r="M1684" s="48">
        <f t="shared" si="52"/>
        <v>183844.02867130647</v>
      </c>
    </row>
    <row r="1685" spans="1:13" s="21" customFormat="1" ht="12" customHeight="1" x14ac:dyDescent="0.2">
      <c r="A1685" s="45" t="s">
        <v>28</v>
      </c>
      <c r="B1685" s="54" t="s">
        <v>294</v>
      </c>
      <c r="C1685" s="46">
        <v>508</v>
      </c>
      <c r="D1685" s="47">
        <v>1</v>
      </c>
      <c r="E1685" s="47">
        <v>9867.6686950399999</v>
      </c>
      <c r="F1685" s="48">
        <f t="shared" si="53"/>
        <v>118412.02434048</v>
      </c>
      <c r="G1685" s="49">
        <v>15842.608689623039</v>
      </c>
      <c r="H1685" s="49">
        <v>2157.2179588266667</v>
      </c>
      <c r="I1685" s="47">
        <v>21572.179588266667</v>
      </c>
      <c r="J1685" s="50"/>
      <c r="K1685" s="50"/>
      <c r="L1685" s="49">
        <v>43510.497411525917</v>
      </c>
      <c r="M1685" s="48">
        <f t="shared" si="52"/>
        <v>201494.52798872229</v>
      </c>
    </row>
    <row r="1686" spans="1:13" s="21" customFormat="1" ht="12" customHeight="1" x14ac:dyDescent="0.2">
      <c r="A1686" s="45" t="s">
        <v>73</v>
      </c>
      <c r="B1686" s="54" t="s">
        <v>294</v>
      </c>
      <c r="C1686" s="46">
        <v>508</v>
      </c>
      <c r="D1686" s="47">
        <v>1</v>
      </c>
      <c r="E1686" s="47">
        <v>22809.528401920001</v>
      </c>
      <c r="F1686" s="48">
        <f t="shared" si="53"/>
        <v>273714.34082303999</v>
      </c>
      <c r="G1686" s="49">
        <v>0</v>
      </c>
      <c r="H1686" s="49">
        <v>3842.4947336533332</v>
      </c>
      <c r="I1686" s="47">
        <v>38424.947336533332</v>
      </c>
      <c r="J1686" s="50"/>
      <c r="K1686" s="50"/>
      <c r="L1686" s="49">
        <v>26326.344699933688</v>
      </c>
      <c r="M1686" s="48">
        <f t="shared" si="52"/>
        <v>342308.12759316037</v>
      </c>
    </row>
    <row r="1687" spans="1:13" s="21" customFormat="1" ht="12" customHeight="1" x14ac:dyDescent="0.2">
      <c r="A1687" s="45" t="s">
        <v>200</v>
      </c>
      <c r="B1687" s="54" t="s">
        <v>294</v>
      </c>
      <c r="C1687" s="46">
        <v>508</v>
      </c>
      <c r="D1687" s="47">
        <v>1</v>
      </c>
      <c r="E1687" s="47">
        <v>9457.6834560000007</v>
      </c>
      <c r="F1687" s="48">
        <f t="shared" si="53"/>
        <v>113492.20147200002</v>
      </c>
      <c r="G1687" s="49">
        <v>15298.968262656001</v>
      </c>
      <c r="H1687" s="49">
        <v>2083.1928462222222</v>
      </c>
      <c r="I1687" s="47">
        <v>20831.928462222222</v>
      </c>
      <c r="J1687" s="50"/>
      <c r="K1687" s="50"/>
      <c r="L1687" s="49">
        <v>42574.952076414695</v>
      </c>
      <c r="M1687" s="48">
        <f t="shared" si="52"/>
        <v>194281.24311951516</v>
      </c>
    </row>
    <row r="1688" spans="1:13" s="21" customFormat="1" ht="12" customHeight="1" x14ac:dyDescent="0.2">
      <c r="A1688" s="45" t="s">
        <v>32</v>
      </c>
      <c r="B1688" s="54" t="s">
        <v>294</v>
      </c>
      <c r="C1688" s="46">
        <v>508</v>
      </c>
      <c r="D1688" s="47">
        <v>1</v>
      </c>
      <c r="E1688" s="47">
        <v>9537.8135756800002</v>
      </c>
      <c r="F1688" s="48">
        <f t="shared" si="53"/>
        <v>114453.76290816</v>
      </c>
      <c r="G1688" s="49">
        <v>15405.220801351679</v>
      </c>
      <c r="H1688" s="49">
        <v>2097.660784497778</v>
      </c>
      <c r="I1688" s="47">
        <v>20976.607844977778</v>
      </c>
      <c r="J1688" s="50"/>
      <c r="K1688" s="50"/>
      <c r="L1688" s="49">
        <v>42730.700455835904</v>
      </c>
      <c r="M1688" s="48">
        <f t="shared" si="52"/>
        <v>195663.95279482316</v>
      </c>
    </row>
    <row r="1689" spans="1:13" s="21" customFormat="1" ht="12" customHeight="1" x14ac:dyDescent="0.2">
      <c r="A1689" s="45" t="s">
        <v>107</v>
      </c>
      <c r="B1689" s="54" t="s">
        <v>294</v>
      </c>
      <c r="C1689" s="46">
        <v>508</v>
      </c>
      <c r="D1689" s="47">
        <v>1</v>
      </c>
      <c r="E1689" s="47">
        <v>10174.856939519999</v>
      </c>
      <c r="F1689" s="48">
        <f t="shared" si="53"/>
        <v>122098.28327423999</v>
      </c>
      <c r="G1689" s="49">
        <v>15753.48590180352</v>
      </c>
      <c r="H1689" s="49">
        <v>2145.082502968889</v>
      </c>
      <c r="I1689" s="47">
        <v>21450.825029688891</v>
      </c>
      <c r="J1689" s="50"/>
      <c r="K1689" s="50"/>
      <c r="L1689" s="49">
        <v>39318.691022111532</v>
      </c>
      <c r="M1689" s="48">
        <f t="shared" si="52"/>
        <v>200766.36773081284</v>
      </c>
    </row>
    <row r="1690" spans="1:13" s="21" customFormat="1" ht="12" customHeight="1" x14ac:dyDescent="0.2">
      <c r="A1690" s="45" t="s">
        <v>107</v>
      </c>
      <c r="B1690" s="54" t="s">
        <v>294</v>
      </c>
      <c r="C1690" s="46">
        <v>508</v>
      </c>
      <c r="D1690" s="47">
        <v>1</v>
      </c>
      <c r="E1690" s="47">
        <v>11976.33442304</v>
      </c>
      <c r="F1690" s="48">
        <f t="shared" si="53"/>
        <v>143716.01307648001</v>
      </c>
      <c r="G1690" s="49">
        <v>14513.796035960831</v>
      </c>
      <c r="H1690" s="49">
        <v>2432.3438974293331</v>
      </c>
      <c r="I1690" s="47">
        <v>24323.438974293334</v>
      </c>
      <c r="J1690" s="50"/>
      <c r="K1690" s="50"/>
      <c r="L1690" s="49">
        <v>41806.466621785199</v>
      </c>
      <c r="M1690" s="48">
        <f t="shared" si="52"/>
        <v>226792.0586059487</v>
      </c>
    </row>
    <row r="1691" spans="1:13" s="21" customFormat="1" ht="12" customHeight="1" x14ac:dyDescent="0.2">
      <c r="A1691" s="45" t="s">
        <v>107</v>
      </c>
      <c r="B1691" s="54" t="s">
        <v>294</v>
      </c>
      <c r="C1691" s="46">
        <v>508</v>
      </c>
      <c r="D1691" s="47">
        <v>1</v>
      </c>
      <c r="E1691" s="47">
        <v>15394.19042304</v>
      </c>
      <c r="F1691" s="48">
        <f t="shared" si="53"/>
        <v>184730.28507648001</v>
      </c>
      <c r="G1691" s="49">
        <v>18084.296080760832</v>
      </c>
      <c r="H1691" s="49">
        <v>3030.7182974293337</v>
      </c>
      <c r="I1691" s="47">
        <v>30307.182974293333</v>
      </c>
      <c r="J1691" s="50"/>
      <c r="K1691" s="50"/>
      <c r="L1691" s="49">
        <v>37272.805008920666</v>
      </c>
      <c r="M1691" s="48">
        <f t="shared" si="52"/>
        <v>273425.28743788414</v>
      </c>
    </row>
    <row r="1692" spans="1:13" s="21" customFormat="1" ht="12" customHeight="1" x14ac:dyDescent="0.2">
      <c r="A1692" s="45" t="s">
        <v>33</v>
      </c>
      <c r="B1692" s="54" t="s">
        <v>294</v>
      </c>
      <c r="C1692" s="46">
        <v>508</v>
      </c>
      <c r="D1692" s="47">
        <v>1</v>
      </c>
      <c r="E1692" s="47">
        <v>13960.732963840001</v>
      </c>
      <c r="F1692" s="48">
        <f t="shared" si="53"/>
        <v>167528.79556608002</v>
      </c>
      <c r="G1692" s="49">
        <v>8508.0047640207358</v>
      </c>
      <c r="H1692" s="49">
        <v>2762.5706771057776</v>
      </c>
      <c r="I1692" s="47">
        <v>27625.706771057776</v>
      </c>
      <c r="J1692" s="50"/>
      <c r="K1692" s="50"/>
      <c r="L1692" s="49">
        <v>49159.136206352712</v>
      </c>
      <c r="M1692" s="48">
        <f t="shared" si="52"/>
        <v>255584.213984617</v>
      </c>
    </row>
    <row r="1693" spans="1:13" s="21" customFormat="1" ht="12" customHeight="1" x14ac:dyDescent="0.2">
      <c r="A1693" s="45" t="s">
        <v>30</v>
      </c>
      <c r="B1693" s="54" t="s">
        <v>295</v>
      </c>
      <c r="C1693" s="46">
        <v>508</v>
      </c>
      <c r="D1693" s="47">
        <v>5</v>
      </c>
      <c r="E1693" s="47">
        <v>6648.1937100799996</v>
      </c>
      <c r="F1693" s="48">
        <f t="shared" si="53"/>
        <v>398891.62260480004</v>
      </c>
      <c r="G1693" s="49">
        <v>34720.754578698245</v>
      </c>
      <c r="H1693" s="49">
        <v>7637.1694963200016</v>
      </c>
      <c r="I1693" s="47">
        <v>76371.694963200018</v>
      </c>
      <c r="J1693" s="50"/>
      <c r="K1693" s="50"/>
      <c r="L1693" s="49">
        <v>182420.46232274279</v>
      </c>
      <c r="M1693" s="48">
        <f t="shared" si="52"/>
        <v>700041.70396576112</v>
      </c>
    </row>
    <row r="1694" spans="1:13" s="21" customFormat="1" ht="12" customHeight="1" x14ac:dyDescent="0.2">
      <c r="A1694" s="45" t="s">
        <v>107</v>
      </c>
      <c r="B1694" s="54" t="s">
        <v>295</v>
      </c>
      <c r="C1694" s="46">
        <v>508</v>
      </c>
      <c r="D1694" s="47">
        <v>1</v>
      </c>
      <c r="E1694" s="47">
        <v>9264.0805171200009</v>
      </c>
      <c r="F1694" s="48">
        <f t="shared" si="53"/>
        <v>111168.96620544001</v>
      </c>
      <c r="G1694" s="49">
        <v>5851.4155062804493</v>
      </c>
      <c r="H1694" s="49">
        <v>1899.9694223928891</v>
      </c>
      <c r="I1694" s="47">
        <v>18999.694223928891</v>
      </c>
      <c r="J1694" s="50"/>
      <c r="K1694" s="50"/>
      <c r="L1694" s="49">
        <v>37202.227203038783</v>
      </c>
      <c r="M1694" s="48">
        <f t="shared" si="52"/>
        <v>175122.27256108102</v>
      </c>
    </row>
    <row r="1695" spans="1:13" s="21" customFormat="1" ht="12" customHeight="1" x14ac:dyDescent="0.2">
      <c r="A1695" s="45" t="s">
        <v>73</v>
      </c>
      <c r="B1695" s="54" t="s">
        <v>296</v>
      </c>
      <c r="C1695" s="46">
        <v>508</v>
      </c>
      <c r="D1695" s="47">
        <v>1</v>
      </c>
      <c r="E1695" s="47">
        <v>15475.269754880001</v>
      </c>
      <c r="F1695" s="48">
        <f t="shared" si="53"/>
        <v>185703.23705856001</v>
      </c>
      <c r="G1695" s="49">
        <v>0</v>
      </c>
      <c r="H1695" s="49">
        <v>2620.1182924799996</v>
      </c>
      <c r="I1695" s="47">
        <v>26201.182924799996</v>
      </c>
      <c r="J1695" s="50"/>
      <c r="K1695" s="50"/>
      <c r="L1695" s="49">
        <v>17915.226739272188</v>
      </c>
      <c r="M1695" s="48">
        <f t="shared" si="52"/>
        <v>232439.76501511221</v>
      </c>
    </row>
    <row r="1696" spans="1:13" s="21" customFormat="1" ht="12" customHeight="1" x14ac:dyDescent="0.2">
      <c r="A1696" s="45" t="s">
        <v>25</v>
      </c>
      <c r="B1696" s="54" t="s">
        <v>297</v>
      </c>
      <c r="C1696" s="46">
        <v>508</v>
      </c>
      <c r="D1696" s="47">
        <v>1</v>
      </c>
      <c r="E1696" s="47">
        <v>14014.53693952</v>
      </c>
      <c r="F1696" s="48">
        <f t="shared" si="53"/>
        <v>168174.44327424001</v>
      </c>
      <c r="G1696" s="49">
        <v>17073.084785442814</v>
      </c>
      <c r="H1696" s="49">
        <v>2861.2510114702222</v>
      </c>
      <c r="I1696" s="47">
        <v>28612.510114702225</v>
      </c>
      <c r="J1696" s="50"/>
      <c r="K1696" s="50"/>
      <c r="L1696" s="49">
        <v>50013.7394796558</v>
      </c>
      <c r="M1696" s="48">
        <f t="shared" si="52"/>
        <v>266735.02866551105</v>
      </c>
    </row>
    <row r="1697" spans="1:13" s="21" customFormat="1" ht="12" customHeight="1" x14ac:dyDescent="0.2">
      <c r="A1697" s="45" t="s">
        <v>25</v>
      </c>
      <c r="B1697" s="54" t="s">
        <v>297</v>
      </c>
      <c r="C1697" s="46">
        <v>508</v>
      </c>
      <c r="D1697" s="47">
        <v>1</v>
      </c>
      <c r="E1697" s="47">
        <v>18143.234304000001</v>
      </c>
      <c r="F1697" s="48">
        <f t="shared" si="53"/>
        <v>217718.81164800003</v>
      </c>
      <c r="G1697" s="49">
        <v>0</v>
      </c>
      <c r="H1697" s="49">
        <v>3064.7790506666661</v>
      </c>
      <c r="I1697" s="47">
        <v>30647.790506666661</v>
      </c>
      <c r="J1697" s="50"/>
      <c r="K1697" s="50"/>
      <c r="L1697" s="49">
        <v>20578.922545113601</v>
      </c>
      <c r="M1697" s="48">
        <f t="shared" si="52"/>
        <v>272010.303750447</v>
      </c>
    </row>
    <row r="1698" spans="1:13" s="21" customFormat="1" ht="12" customHeight="1" x14ac:dyDescent="0.2">
      <c r="A1698" s="45" t="s">
        <v>43</v>
      </c>
      <c r="B1698" s="54" t="s">
        <v>297</v>
      </c>
      <c r="C1698" s="46">
        <v>508</v>
      </c>
      <c r="D1698" s="47">
        <v>1</v>
      </c>
      <c r="E1698" s="47">
        <v>28453.86752</v>
      </c>
      <c r="F1698" s="48">
        <f t="shared" si="53"/>
        <v>341446.41024</v>
      </c>
      <c r="G1698" s="49">
        <v>0</v>
      </c>
      <c r="H1698" s="49">
        <v>4783.2179199999991</v>
      </c>
      <c r="I1698" s="47">
        <v>47832.179199999999</v>
      </c>
      <c r="J1698" s="50"/>
      <c r="K1698" s="50"/>
      <c r="L1698" s="49">
        <v>32246.127566975971</v>
      </c>
      <c r="M1698" s="48">
        <f t="shared" si="52"/>
        <v>426307.93492697598</v>
      </c>
    </row>
    <row r="1699" spans="1:13" s="21" customFormat="1" ht="12" customHeight="1" x14ac:dyDescent="0.2">
      <c r="A1699" s="45" t="s">
        <v>33</v>
      </c>
      <c r="B1699" s="54" t="s">
        <v>297</v>
      </c>
      <c r="C1699" s="46">
        <v>508</v>
      </c>
      <c r="D1699" s="47">
        <v>1</v>
      </c>
      <c r="E1699" s="47">
        <v>10386.580572160001</v>
      </c>
      <c r="F1699" s="48">
        <f t="shared" si="53"/>
        <v>124638.96686592001</v>
      </c>
      <c r="G1699" s="49">
        <v>16530.685838684156</v>
      </c>
      <c r="H1699" s="49">
        <v>2250.9103810844445</v>
      </c>
      <c r="I1699" s="47">
        <v>22509.103810844441</v>
      </c>
      <c r="J1699" s="50"/>
      <c r="K1699" s="50"/>
      <c r="L1699" s="49">
        <v>44727.994311513234</v>
      </c>
      <c r="M1699" s="48">
        <f t="shared" si="52"/>
        <v>210657.66120804631</v>
      </c>
    </row>
    <row r="1700" spans="1:13" s="21" customFormat="1" ht="12" customHeight="1" x14ac:dyDescent="0.2">
      <c r="A1700" s="45" t="s">
        <v>28</v>
      </c>
      <c r="B1700" s="54" t="s">
        <v>298</v>
      </c>
      <c r="C1700" s="46">
        <v>508</v>
      </c>
      <c r="D1700" s="47">
        <v>1</v>
      </c>
      <c r="E1700" s="47">
        <v>7042.6610176000004</v>
      </c>
      <c r="F1700" s="48">
        <f t="shared" si="53"/>
        <v>84511.932211200008</v>
      </c>
      <c r="G1700" s="49">
        <v>0</v>
      </c>
      <c r="H1700" s="49">
        <v>1520.4435029333333</v>
      </c>
      <c r="I1700" s="47">
        <v>15204.435029333334</v>
      </c>
      <c r="J1700" s="50"/>
      <c r="K1700" s="50"/>
      <c r="L1700" s="49">
        <v>36759.321347197219</v>
      </c>
      <c r="M1700" s="48">
        <f t="shared" si="52"/>
        <v>137996.13209066392</v>
      </c>
    </row>
    <row r="1701" spans="1:13" s="21" customFormat="1" ht="12" customHeight="1" x14ac:dyDescent="0.2">
      <c r="A1701" s="45" t="s">
        <v>28</v>
      </c>
      <c r="B1701" s="54" t="s">
        <v>298</v>
      </c>
      <c r="C1701" s="46">
        <v>508</v>
      </c>
      <c r="D1701" s="47">
        <v>1</v>
      </c>
      <c r="E1701" s="47">
        <v>8176.8146636800002</v>
      </c>
      <c r="F1701" s="48">
        <f t="shared" si="53"/>
        <v>98121.775964159999</v>
      </c>
      <c r="G1701" s="49">
        <v>5440.2144976158716</v>
      </c>
      <c r="H1701" s="49">
        <v>1766.4514143004449</v>
      </c>
      <c r="I1701" s="47">
        <v>17664.514143004446</v>
      </c>
      <c r="J1701" s="50"/>
      <c r="K1701" s="50"/>
      <c r="L1701" s="49">
        <v>39434.287990443336</v>
      </c>
      <c r="M1701" s="48">
        <f t="shared" si="52"/>
        <v>162427.24400952412</v>
      </c>
    </row>
    <row r="1702" spans="1:13" s="21" customFormat="1" ht="12" customHeight="1" x14ac:dyDescent="0.2">
      <c r="A1702" s="45" t="s">
        <v>28</v>
      </c>
      <c r="B1702" s="54" t="s">
        <v>298</v>
      </c>
      <c r="C1702" s="46">
        <v>508</v>
      </c>
      <c r="D1702" s="47">
        <v>1</v>
      </c>
      <c r="E1702" s="47">
        <v>11352.39226368</v>
      </c>
      <c r="F1702" s="48">
        <f t="shared" si="53"/>
        <v>136228.70716416001</v>
      </c>
      <c r="G1702" s="49">
        <v>0</v>
      </c>
      <c r="H1702" s="49">
        <v>2238.7320439466666</v>
      </c>
      <c r="I1702" s="47">
        <v>22387.320439466665</v>
      </c>
      <c r="J1702" s="50"/>
      <c r="K1702" s="50"/>
      <c r="L1702" s="49">
        <v>44622.526014832198</v>
      </c>
      <c r="M1702" s="48">
        <f t="shared" si="52"/>
        <v>205477.28566240551</v>
      </c>
    </row>
    <row r="1703" spans="1:13" s="21" customFormat="1" ht="12" customHeight="1" x14ac:dyDescent="0.2">
      <c r="A1703" s="45" t="s">
        <v>29</v>
      </c>
      <c r="B1703" s="54" t="s">
        <v>298</v>
      </c>
      <c r="C1703" s="46">
        <v>508</v>
      </c>
      <c r="D1703" s="47">
        <v>1</v>
      </c>
      <c r="E1703" s="47">
        <v>10235.921479680001</v>
      </c>
      <c r="F1703" s="48">
        <f t="shared" si="53"/>
        <v>122831.05775616001</v>
      </c>
      <c r="G1703" s="49">
        <v>16330.91188205568</v>
      </c>
      <c r="H1703" s="49">
        <v>2223.7080449422224</v>
      </c>
      <c r="I1703" s="47">
        <v>22237.080449422221</v>
      </c>
      <c r="J1703" s="50"/>
      <c r="K1703" s="50"/>
      <c r="L1703" s="49">
        <v>44492.41337577402</v>
      </c>
      <c r="M1703" s="48">
        <f t="shared" si="52"/>
        <v>208115.17150835416</v>
      </c>
    </row>
    <row r="1704" spans="1:13" s="21" customFormat="1" ht="12" customHeight="1" x14ac:dyDescent="0.2">
      <c r="A1704" s="45" t="s">
        <v>29</v>
      </c>
      <c r="B1704" s="54" t="s">
        <v>298</v>
      </c>
      <c r="C1704" s="46">
        <v>508</v>
      </c>
      <c r="D1704" s="47">
        <v>1</v>
      </c>
      <c r="E1704" s="47">
        <v>12244.793600000001</v>
      </c>
      <c r="F1704" s="48">
        <f t="shared" si="53"/>
        <v>146937.5232</v>
      </c>
      <c r="G1704" s="49">
        <v>18994.676313600001</v>
      </c>
      <c r="H1704" s="49">
        <v>2586.4210666666668</v>
      </c>
      <c r="I1704" s="47">
        <v>25864.210666666666</v>
      </c>
      <c r="J1704" s="50"/>
      <c r="K1704" s="50"/>
      <c r="L1704" s="49">
        <v>47633.624212074676</v>
      </c>
      <c r="M1704" s="48">
        <f t="shared" si="52"/>
        <v>242016.45545900799</v>
      </c>
    </row>
    <row r="1705" spans="1:13" s="21" customFormat="1" ht="12" customHeight="1" x14ac:dyDescent="0.2">
      <c r="A1705" s="45" t="s">
        <v>42</v>
      </c>
      <c r="B1705" s="54" t="s">
        <v>298</v>
      </c>
      <c r="C1705" s="46">
        <v>508</v>
      </c>
      <c r="D1705" s="47">
        <v>1</v>
      </c>
      <c r="E1705" s="47">
        <v>40908</v>
      </c>
      <c r="F1705" s="48">
        <f t="shared" si="53"/>
        <v>490896</v>
      </c>
      <c r="G1705" s="49">
        <v>0</v>
      </c>
      <c r="H1705" s="49">
        <v>6858.9066666666658</v>
      </c>
      <c r="I1705" s="47">
        <v>68589.066666666651</v>
      </c>
      <c r="J1705" s="50"/>
      <c r="K1705" s="50"/>
      <c r="L1705" s="49">
        <v>51310.292999999983</v>
      </c>
      <c r="M1705" s="48">
        <f t="shared" si="52"/>
        <v>617654.26633333333</v>
      </c>
    </row>
    <row r="1706" spans="1:13" s="21" customFormat="1" ht="12" customHeight="1" x14ac:dyDescent="0.2">
      <c r="A1706" s="45" t="s">
        <v>49</v>
      </c>
      <c r="B1706" s="54" t="s">
        <v>298</v>
      </c>
      <c r="C1706" s="46">
        <v>508</v>
      </c>
      <c r="D1706" s="47">
        <v>1</v>
      </c>
      <c r="E1706" s="47">
        <v>7875.8979686399998</v>
      </c>
      <c r="F1706" s="48">
        <f t="shared" si="53"/>
        <v>94510.775623680005</v>
      </c>
      <c r="G1706" s="49">
        <v>18482.128988983295</v>
      </c>
      <c r="H1706" s="49">
        <v>1852.9032330524446</v>
      </c>
      <c r="I1706" s="47">
        <v>18529.032330524446</v>
      </c>
      <c r="J1706" s="50"/>
      <c r="K1706" s="50"/>
      <c r="L1706" s="49">
        <v>40023.470909217649</v>
      </c>
      <c r="M1706" s="48">
        <f t="shared" si="52"/>
        <v>173398.31108545786</v>
      </c>
    </row>
    <row r="1707" spans="1:13" s="21" customFormat="1" ht="12" customHeight="1" x14ac:dyDescent="0.2">
      <c r="A1707" s="45" t="s">
        <v>207</v>
      </c>
      <c r="B1707" s="54" t="s">
        <v>298</v>
      </c>
      <c r="C1707" s="46">
        <v>508</v>
      </c>
      <c r="D1707" s="47">
        <v>1</v>
      </c>
      <c r="E1707" s="47">
        <v>10522.20542464</v>
      </c>
      <c r="F1707" s="48">
        <f t="shared" si="53"/>
        <v>126266.46509568</v>
      </c>
      <c r="G1707" s="49">
        <v>6684.2097572290568</v>
      </c>
      <c r="H1707" s="49">
        <v>2170.3798231324445</v>
      </c>
      <c r="I1707" s="47">
        <v>21703.798231324443</v>
      </c>
      <c r="J1707" s="50"/>
      <c r="K1707" s="50"/>
      <c r="L1707" s="49">
        <v>44030.573909870378</v>
      </c>
      <c r="M1707" s="48">
        <f t="shared" si="52"/>
        <v>200855.42681723632</v>
      </c>
    </row>
    <row r="1708" spans="1:13" s="21" customFormat="1" ht="12" customHeight="1" x14ac:dyDescent="0.2">
      <c r="A1708" s="45" t="s">
        <v>32</v>
      </c>
      <c r="B1708" s="54" t="s">
        <v>298</v>
      </c>
      <c r="C1708" s="46">
        <v>508</v>
      </c>
      <c r="D1708" s="47">
        <v>1</v>
      </c>
      <c r="E1708" s="47">
        <v>8096.5443686400004</v>
      </c>
      <c r="F1708" s="48">
        <f t="shared" si="53"/>
        <v>97158.532423680008</v>
      </c>
      <c r="G1708" s="49">
        <v>16192.917399379969</v>
      </c>
      <c r="H1708" s="49">
        <v>1865.6998009173335</v>
      </c>
      <c r="I1708" s="47">
        <v>18656.998009173334</v>
      </c>
      <c r="J1708" s="50"/>
      <c r="K1708" s="50"/>
      <c r="L1708" s="49">
        <v>40193.090750190699</v>
      </c>
      <c r="M1708" s="48">
        <f t="shared" si="52"/>
        <v>174067.23838334135</v>
      </c>
    </row>
    <row r="1709" spans="1:13" s="21" customFormat="1" ht="12" customHeight="1" x14ac:dyDescent="0.2">
      <c r="A1709" s="45" t="s">
        <v>33</v>
      </c>
      <c r="B1709" s="54" t="s">
        <v>298</v>
      </c>
      <c r="C1709" s="46">
        <v>508</v>
      </c>
      <c r="D1709" s="47">
        <v>1</v>
      </c>
      <c r="E1709" s="47">
        <v>9780.0919756799995</v>
      </c>
      <c r="F1709" s="48">
        <f t="shared" si="53"/>
        <v>117361.10370815999</v>
      </c>
      <c r="G1709" s="49">
        <v>12581.185567801342</v>
      </c>
      <c r="H1709" s="49">
        <v>2108.4607956764439</v>
      </c>
      <c r="I1709" s="47">
        <v>21084.607956764441</v>
      </c>
      <c r="J1709" s="50"/>
      <c r="K1709" s="50"/>
      <c r="L1709" s="49">
        <v>42980.657851821481</v>
      </c>
      <c r="M1709" s="48">
        <f t="shared" si="52"/>
        <v>196116.01588022368</v>
      </c>
    </row>
    <row r="1710" spans="1:13" s="21" customFormat="1" ht="12" customHeight="1" x14ac:dyDescent="0.2">
      <c r="A1710" s="45" t="s">
        <v>33</v>
      </c>
      <c r="B1710" s="54" t="s">
        <v>298</v>
      </c>
      <c r="C1710" s="46">
        <v>508</v>
      </c>
      <c r="D1710" s="47">
        <v>1</v>
      </c>
      <c r="E1710" s="47">
        <v>11403.57357568</v>
      </c>
      <c r="F1710" s="48">
        <f t="shared" si="53"/>
        <v>136842.88290816001</v>
      </c>
      <c r="G1710" s="49">
        <v>10727.531136811007</v>
      </c>
      <c r="H1710" s="49">
        <v>2359.6253757439995</v>
      </c>
      <c r="I1710" s="47">
        <v>23596.253757439998</v>
      </c>
      <c r="J1710" s="50"/>
      <c r="K1710" s="50"/>
      <c r="L1710" s="49">
        <v>45669.500954063267</v>
      </c>
      <c r="M1710" s="48">
        <f t="shared" si="52"/>
        <v>219195.79413221829</v>
      </c>
    </row>
    <row r="1711" spans="1:13" s="21" customFormat="1" ht="12" customHeight="1" x14ac:dyDescent="0.2">
      <c r="A1711" s="45" t="s">
        <v>33</v>
      </c>
      <c r="B1711" s="54" t="s">
        <v>298</v>
      </c>
      <c r="C1711" s="46">
        <v>508</v>
      </c>
      <c r="D1711" s="47">
        <v>1</v>
      </c>
      <c r="E1711" s="47">
        <v>22337.601228799998</v>
      </c>
      <c r="F1711" s="48">
        <f t="shared" si="53"/>
        <v>268051.21474560001</v>
      </c>
      <c r="G1711" s="49">
        <v>0</v>
      </c>
      <c r="H1711" s="49">
        <v>4069.6002048</v>
      </c>
      <c r="I1711" s="47">
        <v>40696.002048000002</v>
      </c>
      <c r="J1711" s="50"/>
      <c r="K1711" s="50"/>
      <c r="L1711" s="49">
        <v>61829.088389297132</v>
      </c>
      <c r="M1711" s="48">
        <f t="shared" si="52"/>
        <v>374645.90538769716</v>
      </c>
    </row>
    <row r="1712" spans="1:13" s="21" customFormat="1" ht="12" customHeight="1" x14ac:dyDescent="0.2">
      <c r="A1712" s="45" t="s">
        <v>188</v>
      </c>
      <c r="B1712" s="54" t="s">
        <v>299</v>
      </c>
      <c r="C1712" s="46">
        <v>508</v>
      </c>
      <c r="D1712" s="47">
        <v>1</v>
      </c>
      <c r="E1712" s="47">
        <v>7664.0255078399996</v>
      </c>
      <c r="F1712" s="48">
        <f t="shared" si="53"/>
        <v>91968.306094079991</v>
      </c>
      <c r="G1712" s="49">
        <v>0</v>
      </c>
      <c r="H1712" s="49">
        <v>1572.0042513066667</v>
      </c>
      <c r="I1712" s="47">
        <v>15720.042513066668</v>
      </c>
      <c r="J1712" s="50"/>
      <c r="K1712" s="50"/>
      <c r="L1712" s="49">
        <v>33987.280032116476</v>
      </c>
      <c r="M1712" s="48">
        <f t="shared" si="52"/>
        <v>143247.6328905698</v>
      </c>
    </row>
    <row r="1713" spans="1:13" s="21" customFormat="1" ht="12" customHeight="1" x14ac:dyDescent="0.2">
      <c r="A1713" s="45" t="s">
        <v>188</v>
      </c>
      <c r="B1713" s="54" t="s">
        <v>299</v>
      </c>
      <c r="C1713" s="46">
        <v>508</v>
      </c>
      <c r="D1713" s="47">
        <v>1</v>
      </c>
      <c r="E1713" s="47">
        <v>8190.7292313600001</v>
      </c>
      <c r="F1713" s="48">
        <f t="shared" si="53"/>
        <v>98288.750776319997</v>
      </c>
      <c r="G1713" s="49">
        <v>10498.026048626691</v>
      </c>
      <c r="H1713" s="49">
        <v>1759.347418908445</v>
      </c>
      <c r="I1713" s="47">
        <v>17593.474189084449</v>
      </c>
      <c r="J1713" s="50"/>
      <c r="K1713" s="50"/>
      <c r="L1713" s="49">
        <v>34893.81175736383</v>
      </c>
      <c r="M1713" s="48">
        <f t="shared" si="52"/>
        <v>163033.4101903034</v>
      </c>
    </row>
    <row r="1714" spans="1:13" s="21" customFormat="1" ht="12" customHeight="1" x14ac:dyDescent="0.2">
      <c r="A1714" s="45" t="s">
        <v>188</v>
      </c>
      <c r="B1714" s="54" t="s">
        <v>299</v>
      </c>
      <c r="C1714" s="46">
        <v>508</v>
      </c>
      <c r="D1714" s="47">
        <v>1</v>
      </c>
      <c r="E1714" s="47">
        <v>8528.1884313600003</v>
      </c>
      <c r="F1714" s="48">
        <f t="shared" si="53"/>
        <v>102338.26117632</v>
      </c>
      <c r="G1714" s="49">
        <v>8142.0020759900171</v>
      </c>
      <c r="H1714" s="49">
        <v>1790.912975488</v>
      </c>
      <c r="I1714" s="47">
        <v>17909.129754880003</v>
      </c>
      <c r="J1714" s="50"/>
      <c r="K1714" s="50"/>
      <c r="L1714" s="49">
        <v>35370.288116898286</v>
      </c>
      <c r="M1714" s="48">
        <f t="shared" si="52"/>
        <v>165550.59409957629</v>
      </c>
    </row>
    <row r="1715" spans="1:13" s="21" customFormat="1" ht="12" customHeight="1" x14ac:dyDescent="0.2">
      <c r="A1715" s="45" t="s">
        <v>188</v>
      </c>
      <c r="B1715" s="54" t="s">
        <v>299</v>
      </c>
      <c r="C1715" s="46">
        <v>508</v>
      </c>
      <c r="D1715" s="47">
        <v>1</v>
      </c>
      <c r="E1715" s="47">
        <v>9040.8690810879998</v>
      </c>
      <c r="F1715" s="48">
        <f t="shared" si="53"/>
        <v>108490.428973056</v>
      </c>
      <c r="G1715" s="49">
        <v>0</v>
      </c>
      <c r="H1715" s="49">
        <v>1791.0781801813334</v>
      </c>
      <c r="I1715" s="47">
        <v>17910.781801813333</v>
      </c>
      <c r="J1715" s="50"/>
      <c r="K1715" s="50"/>
      <c r="L1715" s="49">
        <v>35440.197098067496</v>
      </c>
      <c r="M1715" s="48">
        <f t="shared" si="52"/>
        <v>163632.48605311816</v>
      </c>
    </row>
    <row r="1716" spans="1:13" s="21" customFormat="1" ht="12" customHeight="1" x14ac:dyDescent="0.2">
      <c r="A1716" s="45" t="s">
        <v>188</v>
      </c>
      <c r="B1716" s="54" t="s">
        <v>299</v>
      </c>
      <c r="C1716" s="46">
        <v>508</v>
      </c>
      <c r="D1716" s="47">
        <v>1</v>
      </c>
      <c r="E1716" s="47">
        <v>9759.0492313600007</v>
      </c>
      <c r="F1716" s="48">
        <f t="shared" si="53"/>
        <v>117108.59077632001</v>
      </c>
      <c r="G1716" s="49">
        <v>15202.124880783362</v>
      </c>
      <c r="H1716" s="49">
        <v>2070.0061112177777</v>
      </c>
      <c r="I1716" s="47">
        <v>20700.061112177777</v>
      </c>
      <c r="J1716" s="50"/>
      <c r="K1716" s="50"/>
      <c r="L1716" s="49">
        <v>38141.446890730156</v>
      </c>
      <c r="M1716" s="48">
        <f t="shared" si="52"/>
        <v>193222.22977122906</v>
      </c>
    </row>
    <row r="1717" spans="1:13" s="21" customFormat="1" ht="12" customHeight="1" x14ac:dyDescent="0.2">
      <c r="A1717" s="45" t="s">
        <v>49</v>
      </c>
      <c r="B1717" s="54" t="s">
        <v>299</v>
      </c>
      <c r="C1717" s="46">
        <v>508</v>
      </c>
      <c r="D1717" s="47">
        <v>1</v>
      </c>
      <c r="E1717" s="47">
        <v>7024.7644313600003</v>
      </c>
      <c r="F1717" s="48">
        <f t="shared" si="53"/>
        <v>84297.173176320008</v>
      </c>
      <c r="G1717" s="49">
        <v>7243.7505815900149</v>
      </c>
      <c r="H1717" s="49">
        <v>1593.3337754879999</v>
      </c>
      <c r="I1717" s="47">
        <v>15933.33775488</v>
      </c>
      <c r="J1717" s="50"/>
      <c r="K1717" s="50"/>
      <c r="L1717" s="49">
        <v>37290.105228623077</v>
      </c>
      <c r="M1717" s="48">
        <f t="shared" si="52"/>
        <v>146357.70051690112</v>
      </c>
    </row>
    <row r="1718" spans="1:13" s="21" customFormat="1" ht="12" customHeight="1" x14ac:dyDescent="0.2">
      <c r="A1718" s="45" t="s">
        <v>32</v>
      </c>
      <c r="B1718" s="54" t="s">
        <v>299</v>
      </c>
      <c r="C1718" s="46">
        <v>508</v>
      </c>
      <c r="D1718" s="47">
        <v>1</v>
      </c>
      <c r="E1718" s="47">
        <v>8223.1324364800003</v>
      </c>
      <c r="F1718" s="48">
        <f t="shared" si="53"/>
        <v>98677.589237759996</v>
      </c>
      <c r="G1718" s="49">
        <v>10929.56288861798</v>
      </c>
      <c r="H1718" s="49">
        <v>1831.6679887075552</v>
      </c>
      <c r="I1718" s="47">
        <v>18316.679887075552</v>
      </c>
      <c r="J1718" s="50"/>
      <c r="K1718" s="50"/>
      <c r="L1718" s="49">
        <v>39993.947838476772</v>
      </c>
      <c r="M1718" s="48">
        <f t="shared" si="52"/>
        <v>169749.44784063785</v>
      </c>
    </row>
    <row r="1719" spans="1:13" s="21" customFormat="1" ht="12" customHeight="1" x14ac:dyDescent="0.2">
      <c r="A1719" s="45" t="s">
        <v>33</v>
      </c>
      <c r="B1719" s="54" t="s">
        <v>299</v>
      </c>
      <c r="C1719" s="46">
        <v>508</v>
      </c>
      <c r="D1719" s="47">
        <v>1</v>
      </c>
      <c r="E1719" s="47">
        <v>14191.756666879999</v>
      </c>
      <c r="F1719" s="48">
        <f t="shared" si="53"/>
        <v>170301.08000255999</v>
      </c>
      <c r="G1719" s="49">
        <v>12945.809604169728</v>
      </c>
      <c r="H1719" s="49">
        <v>2847.5574167040004</v>
      </c>
      <c r="I1719" s="47">
        <v>28475.574167040002</v>
      </c>
      <c r="J1719" s="50"/>
      <c r="K1719" s="50"/>
      <c r="L1719" s="49">
        <v>49895.148567029988</v>
      </c>
      <c r="M1719" s="48">
        <f t="shared" si="52"/>
        <v>264465.16975750373</v>
      </c>
    </row>
    <row r="1720" spans="1:13" s="21" customFormat="1" ht="12" customHeight="1" x14ac:dyDescent="0.2">
      <c r="A1720" s="45" t="s">
        <v>33</v>
      </c>
      <c r="B1720" s="54" t="s">
        <v>299</v>
      </c>
      <c r="C1720" s="46">
        <v>508</v>
      </c>
      <c r="D1720" s="47">
        <v>1</v>
      </c>
      <c r="E1720" s="47">
        <v>14957.90586368</v>
      </c>
      <c r="F1720" s="48">
        <f t="shared" si="53"/>
        <v>179494.87036415999</v>
      </c>
      <c r="G1720" s="49">
        <v>13555.357905143806</v>
      </c>
      <c r="H1720" s="49">
        <v>2981.6335261439999</v>
      </c>
      <c r="I1720" s="47">
        <v>29816.335261439996</v>
      </c>
      <c r="J1720" s="50"/>
      <c r="K1720" s="50"/>
      <c r="L1720" s="49">
        <v>51056.290579135421</v>
      </c>
      <c r="M1720" s="48">
        <f t="shared" si="52"/>
        <v>276904.4876360232</v>
      </c>
    </row>
    <row r="1721" spans="1:13" s="21" customFormat="1" ht="12" customHeight="1" x14ac:dyDescent="0.2">
      <c r="A1721" s="45" t="s">
        <v>33</v>
      </c>
      <c r="B1721" s="54" t="s">
        <v>299</v>
      </c>
      <c r="C1721" s="46">
        <v>508</v>
      </c>
      <c r="D1721" s="47">
        <v>1</v>
      </c>
      <c r="E1721" s="47">
        <v>18289.769472</v>
      </c>
      <c r="F1721" s="48">
        <f t="shared" si="53"/>
        <v>219477.233664</v>
      </c>
      <c r="G1721" s="49">
        <v>21608.251455897604</v>
      </c>
      <c r="H1721" s="49">
        <v>3621.2923505777781</v>
      </c>
      <c r="I1721" s="47">
        <v>36212.923505777784</v>
      </c>
      <c r="J1721" s="50"/>
      <c r="K1721" s="50"/>
      <c r="L1721" s="49">
        <v>56749.203821364266</v>
      </c>
      <c r="M1721" s="48">
        <f t="shared" si="52"/>
        <v>337668.9047976174</v>
      </c>
    </row>
    <row r="1722" spans="1:13" s="21" customFormat="1" ht="12" customHeight="1" x14ac:dyDescent="0.2">
      <c r="A1722" s="45" t="s">
        <v>28</v>
      </c>
      <c r="B1722" s="54" t="s">
        <v>300</v>
      </c>
      <c r="C1722" s="46">
        <v>508</v>
      </c>
      <c r="D1722" s="47">
        <v>1</v>
      </c>
      <c r="E1722" s="47">
        <v>9717.5382886400002</v>
      </c>
      <c r="F1722" s="48">
        <f t="shared" si="53"/>
        <v>116610.45946368</v>
      </c>
      <c r="G1722" s="49">
        <v>9386.1214624419827</v>
      </c>
      <c r="H1722" s="49">
        <v>2064.569200512</v>
      </c>
      <c r="I1722" s="47">
        <v>20645.69200512</v>
      </c>
      <c r="J1722" s="50"/>
      <c r="K1722" s="50"/>
      <c r="L1722" s="49">
        <v>42553.012572884363</v>
      </c>
      <c r="M1722" s="48">
        <f t="shared" si="52"/>
        <v>191259.85470463833</v>
      </c>
    </row>
    <row r="1723" spans="1:13" s="21" customFormat="1" ht="12" customHeight="1" x14ac:dyDescent="0.2">
      <c r="A1723" s="45" t="s">
        <v>28</v>
      </c>
      <c r="B1723" s="54" t="s">
        <v>300</v>
      </c>
      <c r="C1723" s="46">
        <v>508</v>
      </c>
      <c r="D1723" s="47">
        <v>1</v>
      </c>
      <c r="E1723" s="47">
        <v>11022.817495040001</v>
      </c>
      <c r="F1723" s="48">
        <f t="shared" si="53"/>
        <v>132273.80994048002</v>
      </c>
      <c r="G1723" s="49">
        <v>13899.468798738433</v>
      </c>
      <c r="H1723" s="49">
        <v>2329.3897768960001</v>
      </c>
      <c r="I1723" s="47">
        <v>23293.897768960003</v>
      </c>
      <c r="J1723" s="50"/>
      <c r="K1723" s="50"/>
      <c r="L1723" s="49">
        <v>45407.650992647978</v>
      </c>
      <c r="M1723" s="48">
        <f t="shared" si="52"/>
        <v>217204.21727772243</v>
      </c>
    </row>
    <row r="1724" spans="1:13" s="21" customFormat="1" ht="12" customHeight="1" x14ac:dyDescent="0.2">
      <c r="A1724" s="45" t="s">
        <v>73</v>
      </c>
      <c r="B1724" s="54" t="s">
        <v>300</v>
      </c>
      <c r="C1724" s="46">
        <v>508</v>
      </c>
      <c r="D1724" s="47">
        <v>1</v>
      </c>
      <c r="E1724" s="47">
        <v>18816.413491200001</v>
      </c>
      <c r="F1724" s="48">
        <f t="shared" si="53"/>
        <v>225796.96189440001</v>
      </c>
      <c r="G1724" s="49">
        <v>0</v>
      </c>
      <c r="H1724" s="49">
        <v>3176.9755818666663</v>
      </c>
      <c r="I1724" s="47">
        <v>31769.755818666665</v>
      </c>
      <c r="J1724" s="50"/>
      <c r="K1724" s="50"/>
      <c r="L1724" s="49">
        <v>21446.717403626742</v>
      </c>
      <c r="M1724" s="48">
        <f t="shared" si="52"/>
        <v>282190.41069856007</v>
      </c>
    </row>
    <row r="1725" spans="1:13" s="21" customFormat="1" ht="12" customHeight="1" x14ac:dyDescent="0.2">
      <c r="A1725" s="45" t="s">
        <v>207</v>
      </c>
      <c r="B1725" s="54" t="s">
        <v>300</v>
      </c>
      <c r="C1725" s="46">
        <v>508</v>
      </c>
      <c r="D1725" s="47">
        <v>1</v>
      </c>
      <c r="E1725" s="47">
        <v>7377.8254950399996</v>
      </c>
      <c r="F1725" s="48">
        <f t="shared" si="53"/>
        <v>88533.905940479992</v>
      </c>
      <c r="G1725" s="49">
        <v>7524.6459638538236</v>
      </c>
      <c r="H1725" s="49">
        <v>1655.1194616320001</v>
      </c>
      <c r="I1725" s="47">
        <v>16551.194616320001</v>
      </c>
      <c r="J1725" s="50"/>
      <c r="K1725" s="50"/>
      <c r="L1725" s="49">
        <v>38328.015548363866</v>
      </c>
      <c r="M1725" s="48">
        <f t="shared" si="52"/>
        <v>152592.88153064967</v>
      </c>
    </row>
    <row r="1726" spans="1:13" s="21" customFormat="1" ht="12" customHeight="1" x14ac:dyDescent="0.2">
      <c r="A1726" s="45" t="s">
        <v>207</v>
      </c>
      <c r="B1726" s="54" t="s">
        <v>300</v>
      </c>
      <c r="C1726" s="46">
        <v>508</v>
      </c>
      <c r="D1726" s="47">
        <v>1</v>
      </c>
      <c r="E1726" s="47">
        <v>9523.8981427199997</v>
      </c>
      <c r="F1726" s="48">
        <f t="shared" si="53"/>
        <v>114286.77771264</v>
      </c>
      <c r="G1726" s="49">
        <v>15386.768937246721</v>
      </c>
      <c r="H1726" s="49">
        <v>2095.1482757688887</v>
      </c>
      <c r="I1726" s="47">
        <v>20951.482757688889</v>
      </c>
      <c r="J1726" s="50"/>
      <c r="K1726" s="50"/>
      <c r="L1726" s="49">
        <v>42703.653121561103</v>
      </c>
      <c r="M1726" s="48">
        <f t="shared" si="52"/>
        <v>195423.83080490559</v>
      </c>
    </row>
    <row r="1727" spans="1:13" s="21" customFormat="1" ht="12" customHeight="1" x14ac:dyDescent="0.2">
      <c r="A1727" s="45" t="s">
        <v>207</v>
      </c>
      <c r="B1727" s="54" t="s">
        <v>300</v>
      </c>
      <c r="C1727" s="46">
        <v>508</v>
      </c>
      <c r="D1727" s="47">
        <v>1</v>
      </c>
      <c r="E1727" s="47">
        <v>9541.0254950399994</v>
      </c>
      <c r="F1727" s="48">
        <f t="shared" si="53"/>
        <v>114492.30594048</v>
      </c>
      <c r="G1727" s="49">
        <v>12327.583845138435</v>
      </c>
      <c r="H1727" s="49">
        <v>2065.9600880071112</v>
      </c>
      <c r="I1727" s="47">
        <v>20659.600880071113</v>
      </c>
      <c r="J1727" s="50"/>
      <c r="K1727" s="50"/>
      <c r="L1727" s="49">
        <v>42464.267699867523</v>
      </c>
      <c r="M1727" s="48">
        <f t="shared" si="52"/>
        <v>192009.71845356419</v>
      </c>
    </row>
    <row r="1728" spans="1:13" s="21" customFormat="1" ht="12" customHeight="1" x14ac:dyDescent="0.2">
      <c r="A1728" s="45" t="s">
        <v>207</v>
      </c>
      <c r="B1728" s="54" t="s">
        <v>300</v>
      </c>
      <c r="C1728" s="46">
        <v>508</v>
      </c>
      <c r="D1728" s="47">
        <v>1</v>
      </c>
      <c r="E1728" s="47">
        <v>11055.26116864</v>
      </c>
      <c r="F1728" s="48">
        <f t="shared" si="53"/>
        <v>132663.13402368</v>
      </c>
      <c r="G1728" s="49">
        <v>6966.9425238466556</v>
      </c>
      <c r="H1728" s="49">
        <v>2262.1838679324446</v>
      </c>
      <c r="I1728" s="47">
        <v>22621.838679324446</v>
      </c>
      <c r="J1728" s="50"/>
      <c r="K1728" s="50"/>
      <c r="L1728" s="49">
        <v>44825.626315132708</v>
      </c>
      <c r="M1728" s="48">
        <f t="shared" si="52"/>
        <v>209339.72540991628</v>
      </c>
    </row>
    <row r="1729" spans="1:13" s="21" customFormat="1" ht="12" customHeight="1" x14ac:dyDescent="0.2">
      <c r="A1729" s="45" t="s">
        <v>107</v>
      </c>
      <c r="B1729" s="54" t="s">
        <v>300</v>
      </c>
      <c r="C1729" s="46">
        <v>508</v>
      </c>
      <c r="D1729" s="47">
        <v>1</v>
      </c>
      <c r="E1729" s="47">
        <v>11168.82051584</v>
      </c>
      <c r="F1729" s="48">
        <f t="shared" si="53"/>
        <v>134025.84619007999</v>
      </c>
      <c r="G1729" s="49">
        <v>13657.185283203071</v>
      </c>
      <c r="H1729" s="49">
        <v>2288.7858694826668</v>
      </c>
      <c r="I1729" s="47">
        <v>22887.858694826667</v>
      </c>
      <c r="J1729" s="50"/>
      <c r="K1729" s="50"/>
      <c r="L1729" s="49">
        <v>40563.208161198134</v>
      </c>
      <c r="M1729" s="48">
        <f t="shared" si="52"/>
        <v>213422.88419879053</v>
      </c>
    </row>
    <row r="1730" spans="1:13" s="21" customFormat="1" ht="12" customHeight="1" x14ac:dyDescent="0.2">
      <c r="A1730" s="45" t="s">
        <v>33</v>
      </c>
      <c r="B1730" s="54" t="s">
        <v>300</v>
      </c>
      <c r="C1730" s="46">
        <v>508</v>
      </c>
      <c r="D1730" s="47">
        <v>1</v>
      </c>
      <c r="E1730" s="47">
        <v>8461.39833344</v>
      </c>
      <c r="F1730" s="48">
        <f t="shared" si="53"/>
        <v>101536.78000128</v>
      </c>
      <c r="G1730" s="49">
        <v>11182.31535211315</v>
      </c>
      <c r="H1730" s="49">
        <v>1874.0263703893334</v>
      </c>
      <c r="I1730" s="47">
        <v>18740.263703893332</v>
      </c>
      <c r="J1730" s="50"/>
      <c r="K1730" s="50"/>
      <c r="L1730" s="49">
        <v>40511.25776729644</v>
      </c>
      <c r="M1730" s="48">
        <f t="shared" si="52"/>
        <v>173844.64319497225</v>
      </c>
    </row>
    <row r="1731" spans="1:13" s="21" customFormat="1" ht="12" customHeight="1" x14ac:dyDescent="0.2">
      <c r="A1731" s="45" t="s">
        <v>33</v>
      </c>
      <c r="B1731" s="54" t="s">
        <v>300</v>
      </c>
      <c r="C1731" s="46">
        <v>508</v>
      </c>
      <c r="D1731" s="47">
        <v>1</v>
      </c>
      <c r="E1731" s="47">
        <v>8777.4487756800008</v>
      </c>
      <c r="F1731" s="48">
        <f t="shared" si="53"/>
        <v>105329.38530816001</v>
      </c>
      <c r="G1731" s="49">
        <v>11517.58166124134</v>
      </c>
      <c r="H1731" s="49">
        <v>1930.213115676444</v>
      </c>
      <c r="I1731" s="47">
        <v>19302.131156764441</v>
      </c>
      <c r="J1731" s="50"/>
      <c r="K1731" s="50"/>
      <c r="L1731" s="49">
        <v>40998.025285101998</v>
      </c>
      <c r="M1731" s="48">
        <f t="shared" si="52"/>
        <v>179077.33652694421</v>
      </c>
    </row>
    <row r="1732" spans="1:13" s="21" customFormat="1" ht="12" customHeight="1" x14ac:dyDescent="0.2">
      <c r="A1732" s="45" t="s">
        <v>33</v>
      </c>
      <c r="B1732" s="54" t="s">
        <v>300</v>
      </c>
      <c r="C1732" s="46">
        <v>508</v>
      </c>
      <c r="D1732" s="47">
        <v>1</v>
      </c>
      <c r="E1732" s="47">
        <v>10391.81205504</v>
      </c>
      <c r="F1732" s="48">
        <f t="shared" si="53"/>
        <v>124701.74466048001</v>
      </c>
      <c r="G1732" s="49">
        <v>9922.5736709898229</v>
      </c>
      <c r="H1732" s="49">
        <v>2182.5671096319998</v>
      </c>
      <c r="I1732" s="47">
        <v>21825.671096319998</v>
      </c>
      <c r="J1732" s="50"/>
      <c r="K1732" s="50"/>
      <c r="L1732" s="49">
        <v>44136.119710888204</v>
      </c>
      <c r="M1732" s="48">
        <f t="shared" si="52"/>
        <v>202768.67624831002</v>
      </c>
    </row>
    <row r="1733" spans="1:13" s="21" customFormat="1" ht="12" customHeight="1" x14ac:dyDescent="0.2">
      <c r="A1733" s="45" t="s">
        <v>68</v>
      </c>
      <c r="B1733" s="54" t="s">
        <v>301</v>
      </c>
      <c r="C1733" s="46">
        <v>508</v>
      </c>
      <c r="D1733" s="47">
        <v>1</v>
      </c>
      <c r="E1733" s="47">
        <v>13977.10319616</v>
      </c>
      <c r="F1733" s="48">
        <f t="shared" si="53"/>
        <v>167725.23835391999</v>
      </c>
      <c r="G1733" s="49">
        <v>0</v>
      </c>
      <c r="H1733" s="49">
        <v>2370.4238660266669</v>
      </c>
      <c r="I1733" s="47">
        <v>23704.23866026667</v>
      </c>
      <c r="J1733" s="50"/>
      <c r="K1733" s="50"/>
      <c r="L1733" s="49">
        <v>23748.299335428066</v>
      </c>
      <c r="M1733" s="48">
        <f t="shared" si="52"/>
        <v>217548.20021564141</v>
      </c>
    </row>
    <row r="1734" spans="1:13" s="21" customFormat="1" ht="12" customHeight="1" x14ac:dyDescent="0.2">
      <c r="A1734" s="45" t="s">
        <v>33</v>
      </c>
      <c r="B1734" s="54" t="s">
        <v>301</v>
      </c>
      <c r="C1734" s="46">
        <v>508</v>
      </c>
      <c r="D1734" s="47">
        <v>1</v>
      </c>
      <c r="E1734" s="47">
        <v>5689.2523417599996</v>
      </c>
      <c r="F1734" s="48">
        <f t="shared" si="53"/>
        <v>68271.028101119999</v>
      </c>
      <c r="G1734" s="49">
        <v>8241.6228841390075</v>
      </c>
      <c r="H1734" s="49">
        <v>1381.200416312889</v>
      </c>
      <c r="I1734" s="47">
        <v>13812.00416312889</v>
      </c>
      <c r="J1734" s="50"/>
      <c r="K1734" s="50"/>
      <c r="L1734" s="49">
        <v>35207.091730603475</v>
      </c>
      <c r="M1734" s="48">
        <f t="shared" si="52"/>
        <v>126912.94729530427</v>
      </c>
    </row>
    <row r="1735" spans="1:13" s="21" customFormat="1" ht="12" customHeight="1" x14ac:dyDescent="0.2">
      <c r="A1735" s="45" t="s">
        <v>33</v>
      </c>
      <c r="B1735" s="54" t="s">
        <v>301</v>
      </c>
      <c r="C1735" s="46">
        <v>508</v>
      </c>
      <c r="D1735" s="47">
        <v>1</v>
      </c>
      <c r="E1735" s="47">
        <v>8334.1381427199995</v>
      </c>
      <c r="F1735" s="48">
        <f t="shared" si="53"/>
        <v>100009.65771263999</v>
      </c>
      <c r="G1735" s="49">
        <v>11047.317741797375</v>
      </c>
      <c r="H1735" s="49">
        <v>1851.4023364835555</v>
      </c>
      <c r="I1735" s="47">
        <v>18514.023364835553</v>
      </c>
      <c r="J1735" s="50"/>
      <c r="K1735" s="50"/>
      <c r="L1735" s="49">
        <v>40231.269947335299</v>
      </c>
      <c r="M1735" s="48">
        <f t="shared" si="52"/>
        <v>171653.67110309179</v>
      </c>
    </row>
    <row r="1736" spans="1:13" s="21" customFormat="1" ht="12" customHeight="1" x14ac:dyDescent="0.2">
      <c r="A1736" s="45" t="s">
        <v>33</v>
      </c>
      <c r="B1736" s="54" t="s">
        <v>301</v>
      </c>
      <c r="C1736" s="46">
        <v>508</v>
      </c>
      <c r="D1736" s="47">
        <v>1</v>
      </c>
      <c r="E1736" s="47">
        <v>10042.920775680001</v>
      </c>
      <c r="F1736" s="48">
        <f t="shared" si="53"/>
        <v>120515.04930816</v>
      </c>
      <c r="G1736" s="49">
        <v>6429.9971794206722</v>
      </c>
      <c r="H1736" s="49">
        <v>2087.8363558115552</v>
      </c>
      <c r="I1736" s="47">
        <v>20878.363558115554</v>
      </c>
      <c r="J1736" s="50"/>
      <c r="K1736" s="50"/>
      <c r="L1736" s="49">
        <v>43132.063766897387</v>
      </c>
      <c r="M1736" s="48">
        <f t="shared" si="52"/>
        <v>193043.31016840515</v>
      </c>
    </row>
    <row r="1737" spans="1:13" s="21" customFormat="1" ht="12" customHeight="1" x14ac:dyDescent="0.2">
      <c r="A1737" s="45" t="s">
        <v>73</v>
      </c>
      <c r="B1737" s="54" t="s">
        <v>302</v>
      </c>
      <c r="C1737" s="46">
        <v>508</v>
      </c>
      <c r="D1737" s="47">
        <v>1</v>
      </c>
      <c r="E1737" s="47">
        <v>15510.144</v>
      </c>
      <c r="F1737" s="48">
        <f t="shared" si="53"/>
        <v>186121.728</v>
      </c>
      <c r="G1737" s="49">
        <v>20891.904384000001</v>
      </c>
      <c r="H1737" s="49">
        <v>2844.7582222222227</v>
      </c>
      <c r="I1737" s="47">
        <v>28447.58222222223</v>
      </c>
      <c r="J1737" s="50"/>
      <c r="K1737" s="50"/>
      <c r="L1737" s="49">
        <v>27856.18664707557</v>
      </c>
      <c r="M1737" s="48">
        <f t="shared" si="52"/>
        <v>266162.15947552002</v>
      </c>
    </row>
    <row r="1738" spans="1:13" s="21" customFormat="1" ht="12" customHeight="1" x14ac:dyDescent="0.2">
      <c r="A1738" s="45" t="s">
        <v>43</v>
      </c>
      <c r="B1738" s="54" t="s">
        <v>303</v>
      </c>
      <c r="C1738" s="46">
        <v>508</v>
      </c>
      <c r="D1738" s="47">
        <v>1</v>
      </c>
      <c r="E1738" s="47">
        <v>28453.86752</v>
      </c>
      <c r="F1738" s="48">
        <f t="shared" si="53"/>
        <v>341446.41024</v>
      </c>
      <c r="G1738" s="49">
        <v>0</v>
      </c>
      <c r="H1738" s="49">
        <v>4783.2179199999991</v>
      </c>
      <c r="I1738" s="47">
        <v>47832.179199999999</v>
      </c>
      <c r="J1738" s="50"/>
      <c r="K1738" s="50"/>
      <c r="L1738" s="49">
        <v>32246.127566975971</v>
      </c>
      <c r="M1738" s="48">
        <f t="shared" si="52"/>
        <v>426307.93492697598</v>
      </c>
    </row>
    <row r="1739" spans="1:13" s="21" customFormat="1" ht="12" customHeight="1" x14ac:dyDescent="0.2">
      <c r="A1739" s="45" t="s">
        <v>73</v>
      </c>
      <c r="B1739" s="54" t="s">
        <v>303</v>
      </c>
      <c r="C1739" s="46">
        <v>508</v>
      </c>
      <c r="D1739" s="47">
        <v>1</v>
      </c>
      <c r="E1739" s="47">
        <v>19504.575866880001</v>
      </c>
      <c r="F1739" s="48">
        <f t="shared" si="53"/>
        <v>234054.91040256002</v>
      </c>
      <c r="G1739" s="49">
        <v>10475.408415793152</v>
      </c>
      <c r="H1739" s="49">
        <v>3401.3916215182226</v>
      </c>
      <c r="I1739" s="47">
        <v>34013.916215182224</v>
      </c>
      <c r="J1739" s="50"/>
      <c r="K1739" s="50"/>
      <c r="L1739" s="49">
        <v>23020.38218444887</v>
      </c>
      <c r="M1739" s="48">
        <f t="shared" ref="M1739:M1802" si="54">F1739+G1739+H1739+I1739+J1739+K1739+L1739</f>
        <v>304966.00883950246</v>
      </c>
    </row>
    <row r="1740" spans="1:13" s="21" customFormat="1" ht="12" customHeight="1" x14ac:dyDescent="0.2">
      <c r="A1740" s="45" t="s">
        <v>32</v>
      </c>
      <c r="B1740" s="54" t="s">
        <v>303</v>
      </c>
      <c r="C1740" s="46">
        <v>508</v>
      </c>
      <c r="D1740" s="47">
        <v>1</v>
      </c>
      <c r="E1740" s="47">
        <v>9637.1234918400005</v>
      </c>
      <c r="F1740" s="48">
        <f t="shared" ref="F1740:F1803" si="55">(D1740*E1740)*12</f>
        <v>115645.48190208001</v>
      </c>
      <c r="G1740" s="49">
        <v>15536.90575017984</v>
      </c>
      <c r="H1740" s="49">
        <v>2115.5917415822223</v>
      </c>
      <c r="I1740" s="47">
        <v>21155.917415822223</v>
      </c>
      <c r="J1740" s="50"/>
      <c r="K1740" s="50"/>
      <c r="L1740" s="49">
        <v>42923.728477809986</v>
      </c>
      <c r="M1740" s="48">
        <f t="shared" si="54"/>
        <v>197377.62528747428</v>
      </c>
    </row>
    <row r="1741" spans="1:13" s="21" customFormat="1" ht="12" customHeight="1" x14ac:dyDescent="0.2">
      <c r="A1741" s="45" t="s">
        <v>29</v>
      </c>
      <c r="B1741" s="54" t="s">
        <v>304</v>
      </c>
      <c r="C1741" s="46">
        <v>508</v>
      </c>
      <c r="D1741" s="47">
        <v>1</v>
      </c>
      <c r="E1741" s="47">
        <v>10892.897433599999</v>
      </c>
      <c r="F1741" s="48">
        <f t="shared" si="55"/>
        <v>130714.76920319999</v>
      </c>
      <c r="G1741" s="49">
        <v>10321.237198172159</v>
      </c>
      <c r="H1741" s="49">
        <v>2270.25705088</v>
      </c>
      <c r="I1741" s="47">
        <v>22702.5705088</v>
      </c>
      <c r="J1741" s="50"/>
      <c r="K1741" s="50"/>
      <c r="L1741" s="49">
        <v>44895.54266287708</v>
      </c>
      <c r="M1741" s="48">
        <f t="shared" si="54"/>
        <v>210904.37662392925</v>
      </c>
    </row>
    <row r="1742" spans="1:13" s="21" customFormat="1" ht="12" customHeight="1" x14ac:dyDescent="0.2">
      <c r="A1742" s="45" t="s">
        <v>29</v>
      </c>
      <c r="B1742" s="54" t="s">
        <v>304</v>
      </c>
      <c r="C1742" s="46">
        <v>508</v>
      </c>
      <c r="D1742" s="47">
        <v>1</v>
      </c>
      <c r="E1742" s="47">
        <v>11500.67702784</v>
      </c>
      <c r="F1742" s="48">
        <f t="shared" si="55"/>
        <v>138008.12433408</v>
      </c>
      <c r="G1742" s="49">
        <v>0</v>
      </c>
      <c r="H1742" s="49">
        <v>2263.4461713066667</v>
      </c>
      <c r="I1742" s="47">
        <v>22634.461713066667</v>
      </c>
      <c r="J1742" s="50"/>
      <c r="K1742" s="50"/>
      <c r="L1742" s="49">
        <v>44836.558266290544</v>
      </c>
      <c r="M1742" s="48">
        <f t="shared" si="54"/>
        <v>207742.59048474388</v>
      </c>
    </row>
    <row r="1743" spans="1:13" s="21" customFormat="1" ht="12" customHeight="1" x14ac:dyDescent="0.2">
      <c r="A1743" s="45" t="s">
        <v>188</v>
      </c>
      <c r="B1743" s="54" t="s">
        <v>304</v>
      </c>
      <c r="C1743" s="46">
        <v>508</v>
      </c>
      <c r="D1743" s="47">
        <v>1</v>
      </c>
      <c r="E1743" s="47">
        <v>4591.1756800000003</v>
      </c>
      <c r="F1743" s="48">
        <f t="shared" si="55"/>
        <v>55094.108160000003</v>
      </c>
      <c r="G1743" s="49">
        <v>5009.7147310079999</v>
      </c>
      <c r="H1743" s="49">
        <v>1101.9357440000001</v>
      </c>
      <c r="I1743" s="47">
        <v>11019.35744</v>
      </c>
      <c r="J1743" s="50"/>
      <c r="K1743" s="50"/>
      <c r="L1743" s="49">
        <v>28769.894693744642</v>
      </c>
      <c r="M1743" s="48">
        <f t="shared" si="54"/>
        <v>100995.01076875265</v>
      </c>
    </row>
    <row r="1744" spans="1:13" s="21" customFormat="1" ht="12" customHeight="1" x14ac:dyDescent="0.2">
      <c r="A1744" s="45" t="s">
        <v>188</v>
      </c>
      <c r="B1744" s="54" t="s">
        <v>304</v>
      </c>
      <c r="C1744" s="46">
        <v>508</v>
      </c>
      <c r="D1744" s="47">
        <v>1</v>
      </c>
      <c r="E1744" s="47">
        <v>6399.0138367999998</v>
      </c>
      <c r="F1744" s="48">
        <f t="shared" si="55"/>
        <v>76788.166041599994</v>
      </c>
      <c r="G1744" s="49">
        <v>0</v>
      </c>
      <c r="H1744" s="49">
        <v>1350.7689728</v>
      </c>
      <c r="I1744" s="47">
        <v>13507.689727999999</v>
      </c>
      <c r="J1744" s="50"/>
      <c r="K1744" s="50"/>
      <c r="L1744" s="49">
        <v>30515.577422735911</v>
      </c>
      <c r="M1744" s="48">
        <f t="shared" si="54"/>
        <v>122162.2021651359</v>
      </c>
    </row>
    <row r="1745" spans="1:13" s="21" customFormat="1" ht="12" customHeight="1" x14ac:dyDescent="0.2">
      <c r="A1745" s="45" t="s">
        <v>188</v>
      </c>
      <c r="B1745" s="54" t="s">
        <v>304</v>
      </c>
      <c r="C1745" s="46">
        <v>508</v>
      </c>
      <c r="D1745" s="47">
        <v>1</v>
      </c>
      <c r="E1745" s="47">
        <v>7023.8307942399997</v>
      </c>
      <c r="F1745" s="48">
        <f t="shared" si="55"/>
        <v>84285.96953088</v>
      </c>
      <c r="G1745" s="49">
        <v>0</v>
      </c>
      <c r="H1745" s="49">
        <v>1454.9051323733333</v>
      </c>
      <c r="I1745" s="47">
        <v>14549.051323733334</v>
      </c>
      <c r="J1745" s="50"/>
      <c r="K1745" s="50"/>
      <c r="L1745" s="49">
        <v>31733.386813415447</v>
      </c>
      <c r="M1745" s="48">
        <f t="shared" si="54"/>
        <v>132023.31280040211</v>
      </c>
    </row>
    <row r="1746" spans="1:13" s="21" customFormat="1" ht="12" customHeight="1" x14ac:dyDescent="0.2">
      <c r="A1746" s="45" t="s">
        <v>188</v>
      </c>
      <c r="B1746" s="54" t="s">
        <v>304</v>
      </c>
      <c r="C1746" s="46">
        <v>508</v>
      </c>
      <c r="D1746" s="47">
        <v>1</v>
      </c>
      <c r="E1746" s="47">
        <v>7024.7644313600003</v>
      </c>
      <c r="F1746" s="48">
        <f t="shared" si="55"/>
        <v>84297.173176320008</v>
      </c>
      <c r="G1746" s="49">
        <v>9261.1705887866883</v>
      </c>
      <c r="H1746" s="49">
        <v>1552.0647877973333</v>
      </c>
      <c r="I1746" s="47">
        <v>15520.647877973335</v>
      </c>
      <c r="J1746" s="50"/>
      <c r="K1746" s="50"/>
      <c r="L1746" s="49">
        <v>32477.850248707175</v>
      </c>
      <c r="M1746" s="48">
        <f t="shared" si="54"/>
        <v>143108.90667958453</v>
      </c>
    </row>
    <row r="1747" spans="1:13" s="21" customFormat="1" ht="12" customHeight="1" x14ac:dyDescent="0.2">
      <c r="A1747" s="45" t="s">
        <v>188</v>
      </c>
      <c r="B1747" s="54" t="s">
        <v>304</v>
      </c>
      <c r="C1747" s="46">
        <v>508</v>
      </c>
      <c r="D1747" s="47">
        <v>1</v>
      </c>
      <c r="E1747" s="47">
        <v>7298.3434700799999</v>
      </c>
      <c r="F1747" s="48">
        <f t="shared" si="55"/>
        <v>87580.121640960002</v>
      </c>
      <c r="G1747" s="49">
        <v>4863.9501765304321</v>
      </c>
      <c r="H1747" s="49">
        <v>1579.3369309582224</v>
      </c>
      <c r="I1747" s="47">
        <v>15793.369309582224</v>
      </c>
      <c r="J1747" s="50"/>
      <c r="K1747" s="50"/>
      <c r="L1747" s="49">
        <v>35217.656468540481</v>
      </c>
      <c r="M1747" s="48">
        <f t="shared" si="54"/>
        <v>145034.43452657136</v>
      </c>
    </row>
    <row r="1748" spans="1:13" s="21" customFormat="1" ht="12" customHeight="1" x14ac:dyDescent="0.2">
      <c r="A1748" s="45" t="s">
        <v>188</v>
      </c>
      <c r="B1748" s="54" t="s">
        <v>304</v>
      </c>
      <c r="C1748" s="46">
        <v>508</v>
      </c>
      <c r="D1748" s="47">
        <v>1</v>
      </c>
      <c r="E1748" s="47">
        <v>7565.5644313599996</v>
      </c>
      <c r="F1748" s="48">
        <f t="shared" si="55"/>
        <v>90786.773176319999</v>
      </c>
      <c r="G1748" s="49">
        <v>4917.4256143933435</v>
      </c>
      <c r="H1748" s="49">
        <v>1596.7005409564445</v>
      </c>
      <c r="I1748" s="47">
        <v>15967.005409564445</v>
      </c>
      <c r="J1748" s="50"/>
      <c r="K1748" s="50"/>
      <c r="L1748" s="49">
        <v>33412.654701214582</v>
      </c>
      <c r="M1748" s="48">
        <f t="shared" si="54"/>
        <v>146680.55944244881</v>
      </c>
    </row>
    <row r="1749" spans="1:13" s="21" customFormat="1" ht="12" customHeight="1" x14ac:dyDescent="0.2">
      <c r="A1749" s="45" t="s">
        <v>188</v>
      </c>
      <c r="B1749" s="54" t="s">
        <v>304</v>
      </c>
      <c r="C1749" s="46">
        <v>508</v>
      </c>
      <c r="D1749" s="47">
        <v>1</v>
      </c>
      <c r="E1749" s="47">
        <v>7781.8844313600002</v>
      </c>
      <c r="F1749" s="48">
        <f t="shared" si="55"/>
        <v>93382.61317632001</v>
      </c>
      <c r="G1749" s="49">
        <v>5032.161742393344</v>
      </c>
      <c r="H1749" s="49">
        <v>1633.9556520675558</v>
      </c>
      <c r="I1749" s="47">
        <v>16339.556520675558</v>
      </c>
      <c r="J1749" s="50"/>
      <c r="K1749" s="50"/>
      <c r="L1749" s="49">
        <v>33760.631860325695</v>
      </c>
      <c r="M1749" s="48">
        <f t="shared" si="54"/>
        <v>150148.91895178217</v>
      </c>
    </row>
    <row r="1750" spans="1:13" s="21" customFormat="1" ht="12" customHeight="1" x14ac:dyDescent="0.2">
      <c r="A1750" s="45" t="s">
        <v>188</v>
      </c>
      <c r="B1750" s="54" t="s">
        <v>304</v>
      </c>
      <c r="C1750" s="46">
        <v>508</v>
      </c>
      <c r="D1750" s="47">
        <v>1</v>
      </c>
      <c r="E1750" s="47">
        <v>8519.4949632000007</v>
      </c>
      <c r="F1750" s="48">
        <f t="shared" si="55"/>
        <v>102233.93955840002</v>
      </c>
      <c r="G1750" s="49">
        <v>8135.0855527219201</v>
      </c>
      <c r="H1750" s="49">
        <v>1789.3916185600001</v>
      </c>
      <c r="I1750" s="47">
        <v>17893.916185599999</v>
      </c>
      <c r="J1750" s="50"/>
      <c r="K1750" s="50"/>
      <c r="L1750" s="49">
        <v>35357.960500856418</v>
      </c>
      <c r="M1750" s="48">
        <f t="shared" si="54"/>
        <v>165410.29341613836</v>
      </c>
    </row>
    <row r="1751" spans="1:13" s="21" customFormat="1" ht="12" customHeight="1" x14ac:dyDescent="0.2">
      <c r="A1751" s="45" t="s">
        <v>188</v>
      </c>
      <c r="B1751" s="54" t="s">
        <v>304</v>
      </c>
      <c r="C1751" s="46">
        <v>508</v>
      </c>
      <c r="D1751" s="47">
        <v>1</v>
      </c>
      <c r="E1751" s="47">
        <v>8530.3516313599994</v>
      </c>
      <c r="F1751" s="48">
        <f t="shared" si="55"/>
        <v>102364.21957632</v>
      </c>
      <c r="G1751" s="49">
        <v>10858.297490546689</v>
      </c>
      <c r="H1751" s="49">
        <v>1819.7247344640002</v>
      </c>
      <c r="I1751" s="47">
        <v>18197.24734464</v>
      </c>
      <c r="J1751" s="50"/>
      <c r="K1751" s="50"/>
      <c r="L1751" s="49">
        <v>35603.750952351176</v>
      </c>
      <c r="M1751" s="48">
        <f t="shared" si="54"/>
        <v>168843.24009832187</v>
      </c>
    </row>
    <row r="1752" spans="1:13" s="21" customFormat="1" ht="12" customHeight="1" x14ac:dyDescent="0.2">
      <c r="A1752" s="45" t="s">
        <v>188</v>
      </c>
      <c r="B1752" s="54" t="s">
        <v>304</v>
      </c>
      <c r="C1752" s="46">
        <v>508</v>
      </c>
      <c r="D1752" s="47">
        <v>1</v>
      </c>
      <c r="E1752" s="47">
        <v>8629.8588313599994</v>
      </c>
      <c r="F1752" s="48">
        <f t="shared" si="55"/>
        <v>103558.30597632</v>
      </c>
      <c r="G1752" s="49">
        <v>10963.854728306689</v>
      </c>
      <c r="H1752" s="49">
        <v>1837.4149033528893</v>
      </c>
      <c r="I1752" s="47">
        <v>18374.149033528891</v>
      </c>
      <c r="J1752" s="50"/>
      <c r="K1752" s="50"/>
      <c r="L1752" s="49">
        <v>35747.095098464597</v>
      </c>
      <c r="M1752" s="48">
        <f t="shared" si="54"/>
        <v>170480.81973997309</v>
      </c>
    </row>
    <row r="1753" spans="1:13" s="21" customFormat="1" ht="12" customHeight="1" x14ac:dyDescent="0.2">
      <c r="A1753" s="45" t="s">
        <v>188</v>
      </c>
      <c r="B1753" s="54" t="s">
        <v>304</v>
      </c>
      <c r="C1753" s="46">
        <v>508</v>
      </c>
      <c r="D1753" s="47">
        <v>1</v>
      </c>
      <c r="E1753" s="47">
        <v>9133.8844313600002</v>
      </c>
      <c r="F1753" s="48">
        <f t="shared" si="55"/>
        <v>109606.61317632001</v>
      </c>
      <c r="G1753" s="49">
        <v>11498.525084786688</v>
      </c>
      <c r="H1753" s="49">
        <v>1927.0194544640001</v>
      </c>
      <c r="I1753" s="47">
        <v>19270.194544639999</v>
      </c>
      <c r="J1753" s="50"/>
      <c r="K1753" s="50"/>
      <c r="L1753" s="49">
        <v>36627.428504184645</v>
      </c>
      <c r="M1753" s="48">
        <f t="shared" si="54"/>
        <v>178929.78076439534</v>
      </c>
    </row>
    <row r="1754" spans="1:13" s="21" customFormat="1" ht="12" customHeight="1" x14ac:dyDescent="0.2">
      <c r="A1754" s="45" t="s">
        <v>73</v>
      </c>
      <c r="B1754" s="54" t="s">
        <v>304</v>
      </c>
      <c r="C1754" s="46">
        <v>508</v>
      </c>
      <c r="D1754" s="47">
        <v>1</v>
      </c>
      <c r="E1754" s="47">
        <v>20889.023866880001</v>
      </c>
      <c r="F1754" s="48">
        <f t="shared" si="55"/>
        <v>250668.28640256001</v>
      </c>
      <c r="G1754" s="49">
        <v>0</v>
      </c>
      <c r="H1754" s="49">
        <v>3522.41064448</v>
      </c>
      <c r="I1754" s="47">
        <v>35224.106444799996</v>
      </c>
      <c r="J1754" s="50"/>
      <c r="K1754" s="50"/>
      <c r="L1754" s="49">
        <v>24312.119543583744</v>
      </c>
      <c r="M1754" s="48">
        <f t="shared" si="54"/>
        <v>313726.92303542374</v>
      </c>
    </row>
    <row r="1755" spans="1:13" s="21" customFormat="1" ht="12" customHeight="1" x14ac:dyDescent="0.2">
      <c r="A1755" s="45" t="s">
        <v>32</v>
      </c>
      <c r="B1755" s="54" t="s">
        <v>304</v>
      </c>
      <c r="C1755" s="46">
        <v>508</v>
      </c>
      <c r="D1755" s="47">
        <v>1</v>
      </c>
      <c r="E1755" s="47">
        <v>8622.2019686399999</v>
      </c>
      <c r="F1755" s="48">
        <f t="shared" si="55"/>
        <v>103466.42362367999</v>
      </c>
      <c r="G1755" s="49">
        <v>17029.343772499968</v>
      </c>
      <c r="H1755" s="49">
        <v>1962.0703609173336</v>
      </c>
      <c r="I1755" s="47">
        <v>19620.703609173335</v>
      </c>
      <c r="J1755" s="50"/>
      <c r="K1755" s="50"/>
      <c r="L1755" s="49">
        <v>41249.983257327593</v>
      </c>
      <c r="M1755" s="48">
        <f t="shared" si="54"/>
        <v>183328.5246235982</v>
      </c>
    </row>
    <row r="1756" spans="1:13" s="21" customFormat="1" ht="12" customHeight="1" x14ac:dyDescent="0.2">
      <c r="A1756" s="45" t="s">
        <v>43</v>
      </c>
      <c r="B1756" s="54" t="s">
        <v>305</v>
      </c>
      <c r="C1756" s="46">
        <v>508</v>
      </c>
      <c r="D1756" s="47">
        <v>1</v>
      </c>
      <c r="E1756" s="47">
        <v>28453.86752</v>
      </c>
      <c r="F1756" s="48">
        <f t="shared" si="55"/>
        <v>341446.41024</v>
      </c>
      <c r="G1756" s="49">
        <v>0</v>
      </c>
      <c r="H1756" s="49">
        <v>4783.2179199999991</v>
      </c>
      <c r="I1756" s="47">
        <v>47832.179199999999</v>
      </c>
      <c r="J1756" s="50"/>
      <c r="K1756" s="50"/>
      <c r="L1756" s="49">
        <v>32246.127566975971</v>
      </c>
      <c r="M1756" s="48">
        <f t="shared" si="54"/>
        <v>426307.93492697598</v>
      </c>
    </row>
    <row r="1757" spans="1:13" s="21" customFormat="1" ht="12" customHeight="1" x14ac:dyDescent="0.2">
      <c r="A1757" s="45" t="s">
        <v>32</v>
      </c>
      <c r="B1757" s="54" t="s">
        <v>305</v>
      </c>
      <c r="C1757" s="46">
        <v>508</v>
      </c>
      <c r="D1757" s="47">
        <v>1</v>
      </c>
      <c r="E1757" s="47">
        <v>8690.8878950399994</v>
      </c>
      <c r="F1757" s="48">
        <f t="shared" si="55"/>
        <v>104290.65474047999</v>
      </c>
      <c r="G1757" s="49">
        <v>11425.757879058434</v>
      </c>
      <c r="H1757" s="49">
        <v>1914.8245146737781</v>
      </c>
      <c r="I1757" s="47">
        <v>19148.245146737783</v>
      </c>
      <c r="J1757" s="50"/>
      <c r="K1757" s="50"/>
      <c r="L1757" s="49">
        <v>40867.148275382206</v>
      </c>
      <c r="M1757" s="48">
        <f t="shared" si="54"/>
        <v>177646.63055633221</v>
      </c>
    </row>
    <row r="1758" spans="1:13" s="21" customFormat="1" ht="12" customHeight="1" x14ac:dyDescent="0.2">
      <c r="A1758" s="45" t="s">
        <v>25</v>
      </c>
      <c r="B1758" s="54" t="s">
        <v>306</v>
      </c>
      <c r="C1758" s="46">
        <v>508</v>
      </c>
      <c r="D1758" s="47">
        <v>1</v>
      </c>
      <c r="E1758" s="47">
        <v>13409.17839872</v>
      </c>
      <c r="F1758" s="48">
        <f t="shared" si="55"/>
        <v>160910.14078463998</v>
      </c>
      <c r="G1758" s="49">
        <v>12323.19033402163</v>
      </c>
      <c r="H1758" s="49">
        <v>2710.6062197759998</v>
      </c>
      <c r="I1758" s="47">
        <v>27106.062197759995</v>
      </c>
      <c r="J1758" s="50"/>
      <c r="K1758" s="50"/>
      <c r="L1758" s="49">
        <v>48709.10737725049</v>
      </c>
      <c r="M1758" s="48">
        <f t="shared" si="54"/>
        <v>251759.10691344814</v>
      </c>
    </row>
    <row r="1759" spans="1:13" s="21" customFormat="1" ht="12" customHeight="1" x14ac:dyDescent="0.2">
      <c r="A1759" s="45" t="s">
        <v>28</v>
      </c>
      <c r="B1759" s="54" t="s">
        <v>306</v>
      </c>
      <c r="C1759" s="46">
        <v>508</v>
      </c>
      <c r="D1759" s="47">
        <v>1</v>
      </c>
      <c r="E1759" s="47">
        <v>6648.1937100799996</v>
      </c>
      <c r="F1759" s="48">
        <f t="shared" si="55"/>
        <v>79778.324520959999</v>
      </c>
      <c r="G1759" s="49">
        <v>6944.1509157396486</v>
      </c>
      <c r="H1759" s="49">
        <v>1527.4338992640003</v>
      </c>
      <c r="I1759" s="47">
        <v>15274.338992640003</v>
      </c>
      <c r="J1759" s="50"/>
      <c r="K1759" s="50"/>
      <c r="L1759" s="49">
        <v>36484.092464548557</v>
      </c>
      <c r="M1759" s="48">
        <f t="shared" si="54"/>
        <v>140008.34079315219</v>
      </c>
    </row>
    <row r="1760" spans="1:13" s="21" customFormat="1" ht="12" customHeight="1" x14ac:dyDescent="0.2">
      <c r="A1760" s="45" t="s">
        <v>28</v>
      </c>
      <c r="B1760" s="54" t="s">
        <v>306</v>
      </c>
      <c r="C1760" s="46">
        <v>508</v>
      </c>
      <c r="D1760" s="47">
        <v>1</v>
      </c>
      <c r="E1760" s="47">
        <v>7377.8254950399996</v>
      </c>
      <c r="F1760" s="48">
        <f t="shared" si="55"/>
        <v>88533.905940479992</v>
      </c>
      <c r="G1760" s="49">
        <v>7524.6459638538236</v>
      </c>
      <c r="H1760" s="49">
        <v>1655.1194616320001</v>
      </c>
      <c r="I1760" s="47">
        <v>16551.194616320001</v>
      </c>
      <c r="J1760" s="50"/>
      <c r="K1760" s="50"/>
      <c r="L1760" s="49">
        <v>38328.015548363866</v>
      </c>
      <c r="M1760" s="48">
        <f t="shared" si="54"/>
        <v>152592.88153064967</v>
      </c>
    </row>
    <row r="1761" spans="1:13" s="21" customFormat="1" ht="12" customHeight="1" x14ac:dyDescent="0.2">
      <c r="A1761" s="45" t="s">
        <v>28</v>
      </c>
      <c r="B1761" s="54" t="s">
        <v>306</v>
      </c>
      <c r="C1761" s="46">
        <v>508</v>
      </c>
      <c r="D1761" s="47">
        <v>1</v>
      </c>
      <c r="E1761" s="47">
        <v>7878.0014643200002</v>
      </c>
      <c r="F1761" s="48">
        <f t="shared" si="55"/>
        <v>94536.017571839999</v>
      </c>
      <c r="G1761" s="49">
        <v>10563.447953350658</v>
      </c>
      <c r="H1761" s="49">
        <v>1770.3113714346671</v>
      </c>
      <c r="I1761" s="47">
        <v>17703.113714346669</v>
      </c>
      <c r="J1761" s="50"/>
      <c r="K1761" s="50"/>
      <c r="L1761" s="49">
        <v>39364.548862652169</v>
      </c>
      <c r="M1761" s="48">
        <f t="shared" si="54"/>
        <v>163937.43947362417</v>
      </c>
    </row>
    <row r="1762" spans="1:13" s="21" customFormat="1" ht="12" customHeight="1" x14ac:dyDescent="0.2">
      <c r="A1762" s="45" t="s">
        <v>28</v>
      </c>
      <c r="B1762" s="54" t="s">
        <v>306</v>
      </c>
      <c r="C1762" s="46">
        <v>508</v>
      </c>
      <c r="D1762" s="47">
        <v>1</v>
      </c>
      <c r="E1762" s="47">
        <v>8443.2594688000008</v>
      </c>
      <c r="F1762" s="48">
        <f t="shared" si="55"/>
        <v>101319.1136256</v>
      </c>
      <c r="G1762" s="49">
        <v>0</v>
      </c>
      <c r="H1762" s="49">
        <v>1753.8765781333334</v>
      </c>
      <c r="I1762" s="47">
        <v>17538.765781333332</v>
      </c>
      <c r="J1762" s="50"/>
      <c r="K1762" s="50"/>
      <c r="L1762" s="49">
        <v>39520.730239534758</v>
      </c>
      <c r="M1762" s="48">
        <f t="shared" si="54"/>
        <v>160132.48622460142</v>
      </c>
    </row>
    <row r="1763" spans="1:13" s="21" customFormat="1" ht="12" customHeight="1" x14ac:dyDescent="0.2">
      <c r="A1763" s="45" t="s">
        <v>28</v>
      </c>
      <c r="B1763" s="54" t="s">
        <v>306</v>
      </c>
      <c r="C1763" s="46">
        <v>508</v>
      </c>
      <c r="D1763" s="47">
        <v>1</v>
      </c>
      <c r="E1763" s="47">
        <v>8443.7618636799998</v>
      </c>
      <c r="F1763" s="48">
        <f t="shared" si="55"/>
        <v>101325.14236416</v>
      </c>
      <c r="G1763" s="49">
        <v>0</v>
      </c>
      <c r="H1763" s="49">
        <v>1753.9603106133334</v>
      </c>
      <c r="I1763" s="47">
        <v>17539.603106133334</v>
      </c>
      <c r="J1763" s="50"/>
      <c r="K1763" s="50"/>
      <c r="L1763" s="49">
        <v>39521.878164945374</v>
      </c>
      <c r="M1763" s="48">
        <f t="shared" si="54"/>
        <v>160140.58394585203</v>
      </c>
    </row>
    <row r="1764" spans="1:13" s="21" customFormat="1" ht="12" customHeight="1" x14ac:dyDescent="0.2">
      <c r="A1764" s="45" t="s">
        <v>28</v>
      </c>
      <c r="B1764" s="54" t="s">
        <v>306</v>
      </c>
      <c r="C1764" s="46">
        <v>508</v>
      </c>
      <c r="D1764" s="47">
        <v>1</v>
      </c>
      <c r="E1764" s="47">
        <v>8655.2279756799999</v>
      </c>
      <c r="F1764" s="48">
        <f t="shared" si="55"/>
        <v>103862.73570816001</v>
      </c>
      <c r="G1764" s="49">
        <v>14234.912295751679</v>
      </c>
      <c r="H1764" s="49">
        <v>1938.3050511644444</v>
      </c>
      <c r="I1764" s="47">
        <v>19383.050511644444</v>
      </c>
      <c r="J1764" s="50"/>
      <c r="K1764" s="50"/>
      <c r="L1764" s="49">
        <v>41057.412001787547</v>
      </c>
      <c r="M1764" s="48">
        <f t="shared" si="54"/>
        <v>180476.41556850812</v>
      </c>
    </row>
    <row r="1765" spans="1:13" s="21" customFormat="1" ht="12" customHeight="1" x14ac:dyDescent="0.2">
      <c r="A1765" s="45" t="s">
        <v>28</v>
      </c>
      <c r="B1765" s="54" t="s">
        <v>306</v>
      </c>
      <c r="C1765" s="46">
        <v>508</v>
      </c>
      <c r="D1765" s="47">
        <v>1</v>
      </c>
      <c r="E1765" s="47">
        <v>8792.5582950400003</v>
      </c>
      <c r="F1765" s="48">
        <f t="shared" si="55"/>
        <v>105510.69954048001</v>
      </c>
      <c r="G1765" s="49">
        <v>14417.012299223039</v>
      </c>
      <c r="H1765" s="49">
        <v>1963.1008032711113</v>
      </c>
      <c r="I1765" s="47">
        <v>19631.008032711114</v>
      </c>
      <c r="J1765" s="50"/>
      <c r="K1765" s="50"/>
      <c r="L1765" s="49">
        <v>41282.152735224474</v>
      </c>
      <c r="M1765" s="48">
        <f t="shared" si="54"/>
        <v>182803.97341090976</v>
      </c>
    </row>
    <row r="1766" spans="1:13" s="21" customFormat="1" ht="12" customHeight="1" x14ac:dyDescent="0.2">
      <c r="A1766" s="45" t="s">
        <v>28</v>
      </c>
      <c r="B1766" s="54" t="s">
        <v>306</v>
      </c>
      <c r="C1766" s="46">
        <v>508</v>
      </c>
      <c r="D1766" s="47">
        <v>1</v>
      </c>
      <c r="E1766" s="47">
        <v>8922.1815654399998</v>
      </c>
      <c r="F1766" s="48">
        <f t="shared" si="55"/>
        <v>107066.17878528</v>
      </c>
      <c r="G1766" s="49">
        <v>14588.892755773442</v>
      </c>
      <c r="H1766" s="49">
        <v>1986.5050048711114</v>
      </c>
      <c r="I1766" s="47">
        <v>19865.050048711113</v>
      </c>
      <c r="J1766" s="50"/>
      <c r="K1766" s="50"/>
      <c r="L1766" s="49">
        <v>41534.100621745805</v>
      </c>
      <c r="M1766" s="48">
        <f t="shared" si="54"/>
        <v>185040.72721638146</v>
      </c>
    </row>
    <row r="1767" spans="1:13" s="21" customFormat="1" ht="12" customHeight="1" x14ac:dyDescent="0.2">
      <c r="A1767" s="45" t="s">
        <v>28</v>
      </c>
      <c r="B1767" s="54" t="s">
        <v>306</v>
      </c>
      <c r="C1767" s="46">
        <v>508</v>
      </c>
      <c r="D1767" s="47">
        <v>1</v>
      </c>
      <c r="E1767" s="47">
        <v>8958.8607846399991</v>
      </c>
      <c r="F1767" s="48">
        <f t="shared" si="55"/>
        <v>107506.32941568</v>
      </c>
      <c r="G1767" s="49">
        <v>8782.5176402595844</v>
      </c>
      <c r="H1767" s="49">
        <v>1931.8006373119999</v>
      </c>
      <c r="I1767" s="47">
        <v>19318.006373119999</v>
      </c>
      <c r="J1767" s="50"/>
      <c r="K1767" s="50"/>
      <c r="L1767" s="49">
        <v>41087.362116675133</v>
      </c>
      <c r="M1767" s="48">
        <f t="shared" si="54"/>
        <v>178626.01618304671</v>
      </c>
    </row>
    <row r="1768" spans="1:13" s="21" customFormat="1" ht="12" customHeight="1" x14ac:dyDescent="0.2">
      <c r="A1768" s="45" t="s">
        <v>28</v>
      </c>
      <c r="B1768" s="54" t="s">
        <v>306</v>
      </c>
      <c r="C1768" s="46">
        <v>508</v>
      </c>
      <c r="D1768" s="47">
        <v>1</v>
      </c>
      <c r="E1768" s="47">
        <v>9688.3619123200006</v>
      </c>
      <c r="F1768" s="48">
        <f t="shared" si="55"/>
        <v>116260.34294784001</v>
      </c>
      <c r="G1768" s="49">
        <v>9362.9087374417941</v>
      </c>
      <c r="H1768" s="49">
        <v>2059.4633346560004</v>
      </c>
      <c r="I1768" s="47">
        <v>20594.633346560004</v>
      </c>
      <c r="J1768" s="50"/>
      <c r="K1768" s="50"/>
      <c r="L1768" s="49">
        <v>42484.933622336161</v>
      </c>
      <c r="M1768" s="48">
        <f t="shared" si="54"/>
        <v>190762.28198883397</v>
      </c>
    </row>
    <row r="1769" spans="1:13" s="21" customFormat="1" ht="12" customHeight="1" x14ac:dyDescent="0.2">
      <c r="A1769" s="45" t="s">
        <v>28</v>
      </c>
      <c r="B1769" s="54" t="s">
        <v>306</v>
      </c>
      <c r="C1769" s="46">
        <v>508</v>
      </c>
      <c r="D1769" s="47">
        <v>1</v>
      </c>
      <c r="E1769" s="47">
        <v>10971.781550080001</v>
      </c>
      <c r="F1769" s="48">
        <f t="shared" si="55"/>
        <v>131661.37860096002</v>
      </c>
      <c r="G1769" s="49">
        <v>0</v>
      </c>
      <c r="H1769" s="49">
        <v>2175.2969250133328</v>
      </c>
      <c r="I1769" s="47">
        <v>21752.96925013333</v>
      </c>
      <c r="J1769" s="50"/>
      <c r="K1769" s="50"/>
      <c r="L1769" s="49">
        <v>44073.157585631452</v>
      </c>
      <c r="M1769" s="48">
        <f t="shared" si="54"/>
        <v>199662.80236173811</v>
      </c>
    </row>
    <row r="1770" spans="1:13" s="21" customFormat="1" ht="12" customHeight="1" x14ac:dyDescent="0.2">
      <c r="A1770" s="45" t="s">
        <v>28</v>
      </c>
      <c r="B1770" s="54" t="s">
        <v>306</v>
      </c>
      <c r="C1770" s="46">
        <v>508</v>
      </c>
      <c r="D1770" s="47">
        <v>1</v>
      </c>
      <c r="E1770" s="47">
        <v>12003.53796096</v>
      </c>
      <c r="F1770" s="48">
        <f t="shared" si="55"/>
        <v>144042.45553152001</v>
      </c>
      <c r="G1770" s="49">
        <v>18674.771336232963</v>
      </c>
      <c r="H1770" s="49">
        <v>2542.8610207288893</v>
      </c>
      <c r="I1770" s="47">
        <v>25428.610207288893</v>
      </c>
      <c r="J1770" s="50"/>
      <c r="K1770" s="50"/>
      <c r="L1770" s="49">
        <v>47256.38027503882</v>
      </c>
      <c r="M1770" s="48">
        <f t="shared" si="54"/>
        <v>237945.07837080958</v>
      </c>
    </row>
    <row r="1771" spans="1:13" s="21" customFormat="1" ht="12" customHeight="1" x14ac:dyDescent="0.2">
      <c r="A1771" s="45" t="s">
        <v>28</v>
      </c>
      <c r="B1771" s="54" t="s">
        <v>306</v>
      </c>
      <c r="C1771" s="46">
        <v>508</v>
      </c>
      <c r="D1771" s="47">
        <v>1</v>
      </c>
      <c r="E1771" s="47">
        <v>12147.525744639999</v>
      </c>
      <c r="F1771" s="48">
        <f t="shared" si="55"/>
        <v>145770.30893567999</v>
      </c>
      <c r="G1771" s="49">
        <v>18865.699137392636</v>
      </c>
      <c r="H1771" s="49">
        <v>2568.8588150044443</v>
      </c>
      <c r="I1771" s="47">
        <v>25688.588150044445</v>
      </c>
      <c r="J1771" s="50"/>
      <c r="K1771" s="50"/>
      <c r="L1771" s="49">
        <v>47481.529492759299</v>
      </c>
      <c r="M1771" s="48">
        <f t="shared" si="54"/>
        <v>240374.98453088079</v>
      </c>
    </row>
    <row r="1772" spans="1:13" s="21" customFormat="1" ht="12" customHeight="1" x14ac:dyDescent="0.2">
      <c r="A1772" s="45" t="s">
        <v>29</v>
      </c>
      <c r="B1772" s="54" t="s">
        <v>306</v>
      </c>
      <c r="C1772" s="46">
        <v>508</v>
      </c>
      <c r="D1772" s="47">
        <v>1</v>
      </c>
      <c r="E1772" s="47">
        <v>7517.0672179200001</v>
      </c>
      <c r="F1772" s="48">
        <f t="shared" si="55"/>
        <v>90204.806615039997</v>
      </c>
      <c r="G1772" s="49">
        <v>7635.4266785771524</v>
      </c>
      <c r="H1772" s="49">
        <v>1679.4867631360003</v>
      </c>
      <c r="I1772" s="47">
        <v>16794.867631360004</v>
      </c>
      <c r="J1772" s="50"/>
      <c r="K1772" s="50"/>
      <c r="L1772" s="49">
        <v>38555.090950036574</v>
      </c>
      <c r="M1772" s="48">
        <f t="shared" si="54"/>
        <v>154869.67863814972</v>
      </c>
    </row>
    <row r="1773" spans="1:13" s="21" customFormat="1" ht="12" customHeight="1" x14ac:dyDescent="0.2">
      <c r="A1773" s="45" t="s">
        <v>29</v>
      </c>
      <c r="B1773" s="54" t="s">
        <v>306</v>
      </c>
      <c r="C1773" s="46">
        <v>508</v>
      </c>
      <c r="D1773" s="47">
        <v>1</v>
      </c>
      <c r="E1773" s="47">
        <v>8107.5922636799996</v>
      </c>
      <c r="F1773" s="48">
        <f t="shared" si="55"/>
        <v>97291.107164159999</v>
      </c>
      <c r="G1773" s="49">
        <v>5403.498936655873</v>
      </c>
      <c r="H1773" s="49">
        <v>1754.529778744889</v>
      </c>
      <c r="I1773" s="47">
        <v>17545.29778744889</v>
      </c>
      <c r="J1773" s="50"/>
      <c r="K1773" s="50"/>
      <c r="L1773" s="49">
        <v>39304.267476451452</v>
      </c>
      <c r="M1773" s="48">
        <f t="shared" si="54"/>
        <v>161298.7011434611</v>
      </c>
    </row>
    <row r="1774" spans="1:13" s="21" customFormat="1" ht="12" customHeight="1" x14ac:dyDescent="0.2">
      <c r="A1774" s="45" t="s">
        <v>29</v>
      </c>
      <c r="B1774" s="54" t="s">
        <v>306</v>
      </c>
      <c r="C1774" s="46">
        <v>508</v>
      </c>
      <c r="D1774" s="47">
        <v>1</v>
      </c>
      <c r="E1774" s="47">
        <v>8874.9381427200005</v>
      </c>
      <c r="F1774" s="48">
        <f t="shared" si="55"/>
        <v>106499.25771264001</v>
      </c>
      <c r="G1774" s="49">
        <v>11620.998381797375</v>
      </c>
      <c r="H1774" s="49">
        <v>1947.5445587057777</v>
      </c>
      <c r="I1774" s="47">
        <v>19475.445587057777</v>
      </c>
      <c r="J1774" s="50"/>
      <c r="K1774" s="50"/>
      <c r="L1774" s="49">
        <v>41185.227227380332</v>
      </c>
      <c r="M1774" s="48">
        <f t="shared" si="54"/>
        <v>180728.47346758127</v>
      </c>
    </row>
    <row r="1775" spans="1:13" s="21" customFormat="1" ht="12" customHeight="1" x14ac:dyDescent="0.2">
      <c r="A1775" s="45" t="s">
        <v>29</v>
      </c>
      <c r="B1775" s="54" t="s">
        <v>306</v>
      </c>
      <c r="C1775" s="46">
        <v>508</v>
      </c>
      <c r="D1775" s="47">
        <v>1</v>
      </c>
      <c r="E1775" s="47">
        <v>9840.28777472</v>
      </c>
      <c r="F1775" s="48">
        <f t="shared" si="55"/>
        <v>118083.45329664</v>
      </c>
      <c r="G1775" s="49">
        <v>0</v>
      </c>
      <c r="H1775" s="49">
        <v>1986.7146291200004</v>
      </c>
      <c r="I1775" s="47">
        <v>19867.146291200002</v>
      </c>
      <c r="J1775" s="50"/>
      <c r="K1775" s="50"/>
      <c r="L1775" s="49">
        <v>42005.369846188791</v>
      </c>
      <c r="M1775" s="48">
        <f t="shared" si="54"/>
        <v>181942.6840631488</v>
      </c>
    </row>
    <row r="1776" spans="1:13" s="21" customFormat="1" ht="12" customHeight="1" x14ac:dyDescent="0.2">
      <c r="A1776" s="45" t="s">
        <v>29</v>
      </c>
      <c r="B1776" s="54" t="s">
        <v>306</v>
      </c>
      <c r="C1776" s="46">
        <v>508</v>
      </c>
      <c r="D1776" s="47">
        <v>1</v>
      </c>
      <c r="E1776" s="47">
        <v>10229.61099264</v>
      </c>
      <c r="F1776" s="48">
        <f t="shared" si="55"/>
        <v>122755.33191168</v>
      </c>
      <c r="G1776" s="49">
        <v>6529.017670496256</v>
      </c>
      <c r="H1776" s="49">
        <v>2119.9885598435558</v>
      </c>
      <c r="I1776" s="47">
        <v>21199.885598435558</v>
      </c>
      <c r="J1776" s="50"/>
      <c r="K1776" s="50"/>
      <c r="L1776" s="49">
        <v>43594.169444584346</v>
      </c>
      <c r="M1776" s="48">
        <f t="shared" si="54"/>
        <v>196198.39318503972</v>
      </c>
    </row>
    <row r="1777" spans="1:13" s="21" customFormat="1" ht="12" customHeight="1" x14ac:dyDescent="0.2">
      <c r="A1777" s="45" t="s">
        <v>29</v>
      </c>
      <c r="B1777" s="54" t="s">
        <v>306</v>
      </c>
      <c r="C1777" s="46">
        <v>508</v>
      </c>
      <c r="D1777" s="47">
        <v>1</v>
      </c>
      <c r="E1777" s="47">
        <v>16850.575206400001</v>
      </c>
      <c r="F1777" s="48">
        <f t="shared" si="55"/>
        <v>202206.90247680002</v>
      </c>
      <c r="G1777" s="49">
        <v>15061.165634211839</v>
      </c>
      <c r="H1777" s="49">
        <v>3312.85066112</v>
      </c>
      <c r="I1777" s="47">
        <v>33128.506611199999</v>
      </c>
      <c r="J1777" s="50"/>
      <c r="K1777" s="50"/>
      <c r="L1777" s="49">
        <v>53924.736957510759</v>
      </c>
      <c r="M1777" s="48">
        <f t="shared" si="54"/>
        <v>307634.16234084265</v>
      </c>
    </row>
    <row r="1778" spans="1:13" s="21" customFormat="1" ht="12" customHeight="1" x14ac:dyDescent="0.2">
      <c r="A1778" s="45" t="s">
        <v>30</v>
      </c>
      <c r="B1778" s="54" t="s">
        <v>306</v>
      </c>
      <c r="C1778" s="46">
        <v>508</v>
      </c>
      <c r="D1778" s="47">
        <v>1</v>
      </c>
      <c r="E1778" s="47">
        <v>6648.1937100799996</v>
      </c>
      <c r="F1778" s="48">
        <f t="shared" si="55"/>
        <v>79778.324520959999</v>
      </c>
      <c r="G1778" s="49">
        <v>6944.1509157396486</v>
      </c>
      <c r="H1778" s="49">
        <v>1527.4338992640003</v>
      </c>
      <c r="I1778" s="47">
        <v>15274.338992640003</v>
      </c>
      <c r="J1778" s="50"/>
      <c r="K1778" s="50"/>
      <c r="L1778" s="49">
        <v>36484.092464548557</v>
      </c>
      <c r="M1778" s="48">
        <f t="shared" si="54"/>
        <v>140008.34079315219</v>
      </c>
    </row>
    <row r="1779" spans="1:13" s="21" customFormat="1" ht="12" customHeight="1" x14ac:dyDescent="0.2">
      <c r="A1779" s="45" t="s">
        <v>30</v>
      </c>
      <c r="B1779" s="54" t="s">
        <v>306</v>
      </c>
      <c r="C1779" s="46">
        <v>508</v>
      </c>
      <c r="D1779" s="47">
        <v>1</v>
      </c>
      <c r="E1779" s="47">
        <v>7394.91996672</v>
      </c>
      <c r="F1779" s="48">
        <f t="shared" si="55"/>
        <v>88739.039600639997</v>
      </c>
      <c r="G1779" s="49">
        <v>7538.2463255224338</v>
      </c>
      <c r="H1779" s="49">
        <v>1658.1109941760001</v>
      </c>
      <c r="I1779" s="47">
        <v>16581.109941760002</v>
      </c>
      <c r="J1779" s="50"/>
      <c r="K1779" s="50"/>
      <c r="L1779" s="49">
        <v>38355.8932127796</v>
      </c>
      <c r="M1779" s="48">
        <f t="shared" si="54"/>
        <v>152872.40007487801</v>
      </c>
    </row>
    <row r="1780" spans="1:13" s="21" customFormat="1" ht="12" customHeight="1" x14ac:dyDescent="0.2">
      <c r="A1780" s="45" t="s">
        <v>30</v>
      </c>
      <c r="B1780" s="54" t="s">
        <v>306</v>
      </c>
      <c r="C1780" s="46">
        <v>508</v>
      </c>
      <c r="D1780" s="47">
        <v>1</v>
      </c>
      <c r="E1780" s="47">
        <v>9889.8328422400009</v>
      </c>
      <c r="F1780" s="48">
        <f t="shared" si="55"/>
        <v>118677.99410688001</v>
      </c>
      <c r="G1780" s="49">
        <v>9523.1990092861433</v>
      </c>
      <c r="H1780" s="49">
        <v>2094.7207473919998</v>
      </c>
      <c r="I1780" s="47">
        <v>20947.20747392</v>
      </c>
      <c r="J1780" s="50"/>
      <c r="K1780" s="50"/>
      <c r="L1780" s="49">
        <v>42999.230768691719</v>
      </c>
      <c r="M1780" s="48">
        <f t="shared" si="54"/>
        <v>194242.35210616986</v>
      </c>
    </row>
    <row r="1781" spans="1:13" s="21" customFormat="1" ht="12" customHeight="1" x14ac:dyDescent="0.2">
      <c r="A1781" s="45" t="s">
        <v>169</v>
      </c>
      <c r="B1781" s="54" t="s">
        <v>306</v>
      </c>
      <c r="C1781" s="46">
        <v>508</v>
      </c>
      <c r="D1781" s="47">
        <v>1</v>
      </c>
      <c r="E1781" s="47">
        <v>55000</v>
      </c>
      <c r="F1781" s="48">
        <f t="shared" si="55"/>
        <v>660000</v>
      </c>
      <c r="G1781" s="49">
        <v>0</v>
      </c>
      <c r="H1781" s="49">
        <v>9207.5733333333319</v>
      </c>
      <c r="I1781" s="47">
        <v>92075.733333333323</v>
      </c>
      <c r="J1781" s="50"/>
      <c r="K1781" s="50"/>
      <c r="L1781" s="49">
        <v>68392.008907894749</v>
      </c>
      <c r="M1781" s="48">
        <f t="shared" si="54"/>
        <v>829675.31557456136</v>
      </c>
    </row>
    <row r="1782" spans="1:13" s="21" customFormat="1" ht="12" customHeight="1" x14ac:dyDescent="0.2">
      <c r="A1782" s="45" t="s">
        <v>68</v>
      </c>
      <c r="B1782" s="54" t="s">
        <v>306</v>
      </c>
      <c r="C1782" s="46">
        <v>508</v>
      </c>
      <c r="D1782" s="47">
        <v>1</v>
      </c>
      <c r="E1782" s="47">
        <v>12011.01917184</v>
      </c>
      <c r="F1782" s="48">
        <f t="shared" si="55"/>
        <v>144132.23006207999</v>
      </c>
      <c r="G1782" s="49">
        <v>16252.064861859842</v>
      </c>
      <c r="H1782" s="49">
        <v>2212.9717949155561</v>
      </c>
      <c r="I1782" s="47">
        <v>22129.717949155558</v>
      </c>
      <c r="J1782" s="50"/>
      <c r="K1782" s="50"/>
      <c r="L1782" s="49">
        <v>22384.714014943085</v>
      </c>
      <c r="M1782" s="48">
        <f t="shared" si="54"/>
        <v>207111.69868295404</v>
      </c>
    </row>
    <row r="1783" spans="1:13" s="21" customFormat="1" ht="12" customHeight="1" x14ac:dyDescent="0.2">
      <c r="A1783" s="45" t="s">
        <v>73</v>
      </c>
      <c r="B1783" s="54" t="s">
        <v>306</v>
      </c>
      <c r="C1783" s="46">
        <v>508</v>
      </c>
      <c r="D1783" s="47">
        <v>1</v>
      </c>
      <c r="E1783" s="47">
        <v>19173.505894400001</v>
      </c>
      <c r="F1783" s="48">
        <f t="shared" si="55"/>
        <v>230082.0707328</v>
      </c>
      <c r="G1783" s="49">
        <v>20599.617804779518</v>
      </c>
      <c r="H1783" s="49">
        <v>3452.257047893333</v>
      </c>
      <c r="I1783" s="47">
        <v>34522.570478933332</v>
      </c>
      <c r="J1783" s="50"/>
      <c r="K1783" s="50"/>
      <c r="L1783" s="49">
        <v>33466.318315247001</v>
      </c>
      <c r="M1783" s="48">
        <f t="shared" si="54"/>
        <v>322122.83437965321</v>
      </c>
    </row>
    <row r="1784" spans="1:13" s="21" customFormat="1" ht="12" customHeight="1" x14ac:dyDescent="0.2">
      <c r="A1784" s="45" t="s">
        <v>307</v>
      </c>
      <c r="B1784" s="54" t="s">
        <v>306</v>
      </c>
      <c r="C1784" s="46">
        <v>508</v>
      </c>
      <c r="D1784" s="47">
        <v>1</v>
      </c>
      <c r="E1784" s="47">
        <v>7882.9655756800003</v>
      </c>
      <c r="F1784" s="48">
        <f t="shared" si="55"/>
        <v>94595.58690816001</v>
      </c>
      <c r="G1784" s="49">
        <v>10568.713882681343</v>
      </c>
      <c r="H1784" s="49">
        <v>1771.1938801208887</v>
      </c>
      <c r="I1784" s="47">
        <v>17711.938801208889</v>
      </c>
      <c r="J1784" s="50"/>
      <c r="K1784" s="50"/>
      <c r="L1784" s="49">
        <v>39372.754428416651</v>
      </c>
      <c r="M1784" s="48">
        <f t="shared" si="54"/>
        <v>164020.1879005878</v>
      </c>
    </row>
    <row r="1785" spans="1:13" s="21" customFormat="1" ht="12" customHeight="1" x14ac:dyDescent="0.2">
      <c r="A1785" s="45" t="s">
        <v>207</v>
      </c>
      <c r="B1785" s="54" t="s">
        <v>306</v>
      </c>
      <c r="C1785" s="46">
        <v>508</v>
      </c>
      <c r="D1785" s="47">
        <v>1</v>
      </c>
      <c r="E1785" s="47">
        <v>7377.8254950399996</v>
      </c>
      <c r="F1785" s="48">
        <f t="shared" si="55"/>
        <v>88533.905940479992</v>
      </c>
      <c r="G1785" s="49">
        <v>7524.6459638538236</v>
      </c>
      <c r="H1785" s="49">
        <v>1655.1194616320001</v>
      </c>
      <c r="I1785" s="47">
        <v>16551.194616320001</v>
      </c>
      <c r="J1785" s="50"/>
      <c r="K1785" s="50"/>
      <c r="L1785" s="49">
        <v>38328.015548363866</v>
      </c>
      <c r="M1785" s="48">
        <f t="shared" si="54"/>
        <v>152592.88153064967</v>
      </c>
    </row>
    <row r="1786" spans="1:13" s="21" customFormat="1" ht="12" customHeight="1" x14ac:dyDescent="0.2">
      <c r="A1786" s="45" t="s">
        <v>207</v>
      </c>
      <c r="B1786" s="54" t="s">
        <v>306</v>
      </c>
      <c r="C1786" s="46">
        <v>508</v>
      </c>
      <c r="D1786" s="47">
        <v>1</v>
      </c>
      <c r="E1786" s="47">
        <v>8243.1054950399994</v>
      </c>
      <c r="F1786" s="48">
        <f t="shared" si="55"/>
        <v>98917.265940479992</v>
      </c>
      <c r="G1786" s="49">
        <v>10950.750309138433</v>
      </c>
      <c r="H1786" s="49">
        <v>1835.2187546737782</v>
      </c>
      <c r="I1786" s="47">
        <v>18352.187546737779</v>
      </c>
      <c r="J1786" s="50"/>
      <c r="K1786" s="50"/>
      <c r="L1786" s="49">
        <v>40036.648781863994</v>
      </c>
      <c r="M1786" s="48">
        <f t="shared" si="54"/>
        <v>170092.07133289397</v>
      </c>
    </row>
    <row r="1787" spans="1:13" s="21" customFormat="1" ht="12" customHeight="1" x14ac:dyDescent="0.2">
      <c r="A1787" s="45" t="s">
        <v>207</v>
      </c>
      <c r="B1787" s="54" t="s">
        <v>306</v>
      </c>
      <c r="C1787" s="46">
        <v>508</v>
      </c>
      <c r="D1787" s="47">
        <v>1</v>
      </c>
      <c r="E1787" s="47">
        <v>8334.1381427199995</v>
      </c>
      <c r="F1787" s="48">
        <f t="shared" si="55"/>
        <v>100009.65771263999</v>
      </c>
      <c r="G1787" s="49">
        <v>13809.147177246719</v>
      </c>
      <c r="H1787" s="49">
        <v>1880.3304979911113</v>
      </c>
      <c r="I1787" s="47">
        <v>18803.304979911114</v>
      </c>
      <c r="J1787" s="50"/>
      <c r="K1787" s="50"/>
      <c r="L1787" s="49">
        <v>40465.120576456531</v>
      </c>
      <c r="M1787" s="48">
        <f t="shared" si="54"/>
        <v>174967.56094424546</v>
      </c>
    </row>
    <row r="1788" spans="1:13" s="21" customFormat="1" ht="12" customHeight="1" x14ac:dyDescent="0.2">
      <c r="A1788" s="45" t="s">
        <v>207</v>
      </c>
      <c r="B1788" s="54" t="s">
        <v>306</v>
      </c>
      <c r="C1788" s="46">
        <v>508</v>
      </c>
      <c r="D1788" s="47">
        <v>1</v>
      </c>
      <c r="E1788" s="47">
        <v>11373.319925760001</v>
      </c>
      <c r="F1788" s="48">
        <f t="shared" si="55"/>
        <v>136479.83910912002</v>
      </c>
      <c r="G1788" s="49">
        <v>10703.461332934658</v>
      </c>
      <c r="H1788" s="49">
        <v>2354.3309870080002</v>
      </c>
      <c r="I1788" s="47">
        <v>23543.309870080004</v>
      </c>
      <c r="J1788" s="50"/>
      <c r="K1788" s="50"/>
      <c r="L1788" s="49">
        <v>45623.649853405128</v>
      </c>
      <c r="M1788" s="48">
        <f t="shared" si="54"/>
        <v>218704.5911525478</v>
      </c>
    </row>
    <row r="1789" spans="1:13" s="21" customFormat="1" ht="12" customHeight="1" x14ac:dyDescent="0.2">
      <c r="A1789" s="45" t="s">
        <v>207</v>
      </c>
      <c r="B1789" s="54" t="s">
        <v>306</v>
      </c>
      <c r="C1789" s="46">
        <v>508</v>
      </c>
      <c r="D1789" s="47">
        <v>1</v>
      </c>
      <c r="E1789" s="47">
        <v>12210.478325759999</v>
      </c>
      <c r="F1789" s="48">
        <f t="shared" si="55"/>
        <v>146525.73990911999</v>
      </c>
      <c r="G1789" s="49">
        <v>7469.3465039831044</v>
      </c>
      <c r="H1789" s="49">
        <v>2425.3157116586672</v>
      </c>
      <c r="I1789" s="47">
        <v>24253.15711658667</v>
      </c>
      <c r="J1789" s="50"/>
      <c r="K1789" s="50"/>
      <c r="L1789" s="49">
        <v>43742.400283991796</v>
      </c>
      <c r="M1789" s="48">
        <f t="shared" si="54"/>
        <v>224415.95952534024</v>
      </c>
    </row>
    <row r="1790" spans="1:13" s="21" customFormat="1" ht="12" customHeight="1" x14ac:dyDescent="0.2">
      <c r="A1790" s="45" t="s">
        <v>32</v>
      </c>
      <c r="B1790" s="54" t="s">
        <v>306</v>
      </c>
      <c r="C1790" s="46">
        <v>508</v>
      </c>
      <c r="D1790" s="47">
        <v>1</v>
      </c>
      <c r="E1790" s="47">
        <v>8107.5922636799996</v>
      </c>
      <c r="F1790" s="48">
        <f t="shared" si="55"/>
        <v>97291.107164159999</v>
      </c>
      <c r="G1790" s="49">
        <v>5403.498936655873</v>
      </c>
      <c r="H1790" s="49">
        <v>1754.529778744889</v>
      </c>
      <c r="I1790" s="47">
        <v>17545.29778744889</v>
      </c>
      <c r="J1790" s="50"/>
      <c r="K1790" s="50"/>
      <c r="L1790" s="49">
        <v>39304.267476451452</v>
      </c>
      <c r="M1790" s="48">
        <f t="shared" si="54"/>
        <v>161298.7011434611</v>
      </c>
    </row>
    <row r="1791" spans="1:13" s="21" customFormat="1" ht="12" customHeight="1" x14ac:dyDescent="0.2">
      <c r="A1791" s="45" t="s">
        <v>32</v>
      </c>
      <c r="B1791" s="54" t="s">
        <v>306</v>
      </c>
      <c r="C1791" s="46">
        <v>508</v>
      </c>
      <c r="D1791" s="47">
        <v>1</v>
      </c>
      <c r="E1791" s="47">
        <v>9183.0487756799994</v>
      </c>
      <c r="F1791" s="48">
        <f t="shared" si="55"/>
        <v>110196.58530815999</v>
      </c>
      <c r="G1791" s="49">
        <v>8960.8816059310084</v>
      </c>
      <c r="H1791" s="49">
        <v>1971.0335357439999</v>
      </c>
      <c r="I1791" s="47">
        <v>19710.335357439999</v>
      </c>
      <c r="J1791" s="50"/>
      <c r="K1791" s="50"/>
      <c r="L1791" s="49">
        <v>41512.594126229458</v>
      </c>
      <c r="M1791" s="48">
        <f t="shared" si="54"/>
        <v>182351.42993350446</v>
      </c>
    </row>
    <row r="1792" spans="1:13" s="21" customFormat="1" ht="12" customHeight="1" x14ac:dyDescent="0.2">
      <c r="A1792" s="45" t="s">
        <v>32</v>
      </c>
      <c r="B1792" s="54" t="s">
        <v>306</v>
      </c>
      <c r="C1792" s="46">
        <v>508</v>
      </c>
      <c r="D1792" s="47">
        <v>1</v>
      </c>
      <c r="E1792" s="47">
        <v>9663.8987161599998</v>
      </c>
      <c r="F1792" s="48">
        <f t="shared" si="55"/>
        <v>115966.78459391999</v>
      </c>
      <c r="G1792" s="49">
        <v>18686.891637153793</v>
      </c>
      <c r="H1792" s="49">
        <v>2153.0480979626664</v>
      </c>
      <c r="I1792" s="47">
        <v>21530.480979626664</v>
      </c>
      <c r="J1792" s="50"/>
      <c r="K1792" s="50"/>
      <c r="L1792" s="49">
        <v>43264.628482885681</v>
      </c>
      <c r="M1792" s="48">
        <f t="shared" si="54"/>
        <v>201601.83379154882</v>
      </c>
    </row>
    <row r="1793" spans="1:13" s="21" customFormat="1" ht="12" customHeight="1" x14ac:dyDescent="0.2">
      <c r="A1793" s="45" t="s">
        <v>32</v>
      </c>
      <c r="B1793" s="54" t="s">
        <v>306</v>
      </c>
      <c r="C1793" s="46">
        <v>508</v>
      </c>
      <c r="D1793" s="47">
        <v>1</v>
      </c>
      <c r="E1793" s="47">
        <v>9757.3454950399992</v>
      </c>
      <c r="F1793" s="48">
        <f t="shared" si="55"/>
        <v>117088.14594048</v>
      </c>
      <c r="G1793" s="49">
        <v>18835.584151707648</v>
      </c>
      <c r="H1793" s="49">
        <v>2170.180007424</v>
      </c>
      <c r="I1793" s="47">
        <v>21701.80007424</v>
      </c>
      <c r="J1793" s="50"/>
      <c r="K1793" s="50"/>
      <c r="L1793" s="49">
        <v>43489.331604146173</v>
      </c>
      <c r="M1793" s="48">
        <f t="shared" si="54"/>
        <v>203285.0417779978</v>
      </c>
    </row>
    <row r="1794" spans="1:13" s="21" customFormat="1" ht="12" customHeight="1" x14ac:dyDescent="0.2">
      <c r="A1794" s="45" t="s">
        <v>32</v>
      </c>
      <c r="B1794" s="54" t="s">
        <v>306</v>
      </c>
      <c r="C1794" s="46">
        <v>508</v>
      </c>
      <c r="D1794" s="47">
        <v>1</v>
      </c>
      <c r="E1794" s="47">
        <v>11882.14436864</v>
      </c>
      <c r="F1794" s="48">
        <f t="shared" si="55"/>
        <v>142585.73242367999</v>
      </c>
      <c r="G1794" s="49">
        <v>14811.042746253313</v>
      </c>
      <c r="H1794" s="49">
        <v>2482.158998869334</v>
      </c>
      <c r="I1794" s="47">
        <v>24821.58998869334</v>
      </c>
      <c r="J1794" s="50"/>
      <c r="K1794" s="50"/>
      <c r="L1794" s="49">
        <v>46730.681341088071</v>
      </c>
      <c r="M1794" s="48">
        <f t="shared" si="54"/>
        <v>231431.20549858402</v>
      </c>
    </row>
    <row r="1795" spans="1:13" s="21" customFormat="1" ht="12" customHeight="1" x14ac:dyDescent="0.2">
      <c r="A1795" s="45" t="s">
        <v>32</v>
      </c>
      <c r="B1795" s="54" t="s">
        <v>306</v>
      </c>
      <c r="C1795" s="46">
        <v>508</v>
      </c>
      <c r="D1795" s="47">
        <v>1</v>
      </c>
      <c r="E1795" s="47">
        <v>13287.72077568</v>
      </c>
      <c r="F1795" s="48">
        <f t="shared" si="55"/>
        <v>159452.64930816001</v>
      </c>
      <c r="G1795" s="49">
        <v>24453.117298262012</v>
      </c>
      <c r="H1795" s="49">
        <v>2817.4154755413329</v>
      </c>
      <c r="I1795" s="47">
        <v>28174.154755413325</v>
      </c>
      <c r="J1795" s="50"/>
      <c r="K1795" s="50"/>
      <c r="L1795" s="49">
        <v>49634.109711140118</v>
      </c>
      <c r="M1795" s="48">
        <f t="shared" si="54"/>
        <v>264531.4465485168</v>
      </c>
    </row>
    <row r="1796" spans="1:13" s="21" customFormat="1" ht="12" customHeight="1" x14ac:dyDescent="0.2">
      <c r="A1796" s="45" t="s">
        <v>33</v>
      </c>
      <c r="B1796" s="54" t="s">
        <v>306</v>
      </c>
      <c r="C1796" s="46">
        <v>508</v>
      </c>
      <c r="D1796" s="47">
        <v>1</v>
      </c>
      <c r="E1796" s="47">
        <v>8067.4571161599997</v>
      </c>
      <c r="F1796" s="48">
        <f t="shared" si="55"/>
        <v>96809.485393919997</v>
      </c>
      <c r="G1796" s="49">
        <v>5382.2112544112642</v>
      </c>
      <c r="H1796" s="49">
        <v>1747.6176144497776</v>
      </c>
      <c r="I1796" s="47">
        <v>17476.176144497775</v>
      </c>
      <c r="J1796" s="50"/>
      <c r="K1796" s="50"/>
      <c r="L1796" s="49">
        <v>39229.931475134537</v>
      </c>
      <c r="M1796" s="48">
        <f t="shared" si="54"/>
        <v>160645.42188241333</v>
      </c>
    </row>
    <row r="1797" spans="1:13" s="21" customFormat="1" ht="12" customHeight="1" x14ac:dyDescent="0.2">
      <c r="A1797" s="45" t="s">
        <v>33</v>
      </c>
      <c r="B1797" s="54" t="s">
        <v>306</v>
      </c>
      <c r="C1797" s="46">
        <v>508</v>
      </c>
      <c r="D1797" s="47">
        <v>1</v>
      </c>
      <c r="E1797" s="47">
        <v>8525.6704665599991</v>
      </c>
      <c r="F1797" s="48">
        <f t="shared" si="55"/>
        <v>102308.04559872</v>
      </c>
      <c r="G1797" s="49">
        <v>8437.8714231951344</v>
      </c>
      <c r="H1797" s="49">
        <v>1855.9923316479999</v>
      </c>
      <c r="I1797" s="47">
        <v>18559.923316479999</v>
      </c>
      <c r="J1797" s="50"/>
      <c r="K1797" s="50"/>
      <c r="L1797" s="49">
        <v>40390.42874303701</v>
      </c>
      <c r="M1797" s="48">
        <f t="shared" si="54"/>
        <v>171552.26141308015</v>
      </c>
    </row>
    <row r="1798" spans="1:13" s="21" customFormat="1" ht="12" customHeight="1" x14ac:dyDescent="0.2">
      <c r="A1798" s="45" t="s">
        <v>33</v>
      </c>
      <c r="B1798" s="54" t="s">
        <v>306</v>
      </c>
      <c r="C1798" s="46">
        <v>508</v>
      </c>
      <c r="D1798" s="47">
        <v>1</v>
      </c>
      <c r="E1798" s="47">
        <v>8823.3795686400008</v>
      </c>
      <c r="F1798" s="48">
        <f t="shared" si="55"/>
        <v>105880.55482368001</v>
      </c>
      <c r="G1798" s="49">
        <v>14457.88130801664</v>
      </c>
      <c r="H1798" s="49">
        <v>1968.6657554488888</v>
      </c>
      <c r="I1798" s="47">
        <v>19686.657554488887</v>
      </c>
      <c r="J1798" s="50"/>
      <c r="K1798" s="50"/>
      <c r="L1798" s="49">
        <v>41342.059839245638</v>
      </c>
      <c r="M1798" s="48">
        <f t="shared" si="54"/>
        <v>183335.81928088007</v>
      </c>
    </row>
    <row r="1799" spans="1:13" s="21" customFormat="1" ht="12" customHeight="1" x14ac:dyDescent="0.2">
      <c r="A1799" s="45" t="s">
        <v>33</v>
      </c>
      <c r="B1799" s="54" t="s">
        <v>306</v>
      </c>
      <c r="C1799" s="46">
        <v>508</v>
      </c>
      <c r="D1799" s="47">
        <v>1</v>
      </c>
      <c r="E1799" s="47">
        <v>8890.5304883200006</v>
      </c>
      <c r="F1799" s="48">
        <f t="shared" si="55"/>
        <v>106686.36585984001</v>
      </c>
      <c r="G1799" s="49">
        <v>14546.92342751232</v>
      </c>
      <c r="H1799" s="49">
        <v>1980.7902270577779</v>
      </c>
      <c r="I1799" s="47">
        <v>19807.902270577779</v>
      </c>
      <c r="J1799" s="50"/>
      <c r="K1799" s="50"/>
      <c r="L1799" s="49">
        <v>41472.580634154852</v>
      </c>
      <c r="M1799" s="48">
        <f t="shared" si="54"/>
        <v>184494.56241914272</v>
      </c>
    </row>
    <row r="1800" spans="1:13" s="21" customFormat="1" ht="12" customHeight="1" x14ac:dyDescent="0.2">
      <c r="A1800" s="45" t="s">
        <v>33</v>
      </c>
      <c r="B1800" s="54" t="s">
        <v>306</v>
      </c>
      <c r="C1800" s="46">
        <v>508</v>
      </c>
      <c r="D1800" s="47">
        <v>1</v>
      </c>
      <c r="E1800" s="47">
        <v>9291.8283161599993</v>
      </c>
      <c r="F1800" s="48">
        <f t="shared" si="55"/>
        <v>111501.93979392</v>
      </c>
      <c r="G1800" s="49">
        <v>0</v>
      </c>
      <c r="H1800" s="49">
        <v>1895.30471936</v>
      </c>
      <c r="I1800" s="47">
        <v>18953.047193599999</v>
      </c>
      <c r="J1800" s="50"/>
      <c r="K1800" s="50"/>
      <c r="L1800" s="49">
        <v>40918.437648756713</v>
      </c>
      <c r="M1800" s="48">
        <f t="shared" si="54"/>
        <v>173268.72935563672</v>
      </c>
    </row>
    <row r="1801" spans="1:13" s="21" customFormat="1" ht="12" customHeight="1" x14ac:dyDescent="0.2">
      <c r="A1801" s="45" t="s">
        <v>33</v>
      </c>
      <c r="B1801" s="54" t="s">
        <v>306</v>
      </c>
      <c r="C1801" s="46">
        <v>508</v>
      </c>
      <c r="D1801" s="47">
        <v>1</v>
      </c>
      <c r="E1801" s="47">
        <v>10683.195095040001</v>
      </c>
      <c r="F1801" s="48">
        <f t="shared" si="55"/>
        <v>128198.34114048001</v>
      </c>
      <c r="G1801" s="49">
        <v>16923.996696023038</v>
      </c>
      <c r="H1801" s="49">
        <v>2304.4657810488889</v>
      </c>
      <c r="I1801" s="47">
        <v>23044.65781048889</v>
      </c>
      <c r="J1801" s="50"/>
      <c r="K1801" s="50"/>
      <c r="L1801" s="49">
        <v>45191.801212933315</v>
      </c>
      <c r="M1801" s="48">
        <f t="shared" si="54"/>
        <v>215663.26264097416</v>
      </c>
    </row>
    <row r="1802" spans="1:13" s="21" customFormat="1" ht="12" customHeight="1" x14ac:dyDescent="0.2">
      <c r="A1802" s="45" t="s">
        <v>33</v>
      </c>
      <c r="B1802" s="54" t="s">
        <v>306</v>
      </c>
      <c r="C1802" s="46">
        <v>508</v>
      </c>
      <c r="D1802" s="47">
        <v>1</v>
      </c>
      <c r="E1802" s="47">
        <v>11627.147217919999</v>
      </c>
      <c r="F1802" s="48">
        <f t="shared" si="55"/>
        <v>139525.76661503999</v>
      </c>
      <c r="G1802" s="49">
        <v>10905.406326577151</v>
      </c>
      <c r="H1802" s="49">
        <v>2398.7507631359999</v>
      </c>
      <c r="I1802" s="47">
        <v>23987.507631359997</v>
      </c>
      <c r="J1802" s="50"/>
      <c r="K1802" s="50"/>
      <c r="L1802" s="49">
        <v>46008.339329001959</v>
      </c>
      <c r="M1802" s="48">
        <f t="shared" si="54"/>
        <v>222825.77066511509</v>
      </c>
    </row>
    <row r="1803" spans="1:13" s="21" customFormat="1" ht="12" customHeight="1" x14ac:dyDescent="0.2">
      <c r="A1803" s="45" t="s">
        <v>33</v>
      </c>
      <c r="B1803" s="54" t="s">
        <v>306</v>
      </c>
      <c r="C1803" s="46">
        <v>508</v>
      </c>
      <c r="D1803" s="47">
        <v>1</v>
      </c>
      <c r="E1803" s="47">
        <v>12239.1433216</v>
      </c>
      <c r="F1803" s="48">
        <f t="shared" si="55"/>
        <v>146869.71985920001</v>
      </c>
      <c r="G1803" s="49">
        <v>11392.310426664957</v>
      </c>
      <c r="H1803" s="49">
        <v>2505.8500812799998</v>
      </c>
      <c r="I1803" s="47">
        <v>25058.500812800001</v>
      </c>
      <c r="J1803" s="50"/>
      <c r="K1803" s="50"/>
      <c r="L1803" s="49">
        <v>46935.85369591081</v>
      </c>
      <c r="M1803" s="48">
        <f t="shared" ref="M1803:M1866" si="56">F1803+G1803+H1803+I1803+J1803+K1803+L1803</f>
        <v>232762.23487585573</v>
      </c>
    </row>
    <row r="1804" spans="1:13" s="21" customFormat="1" ht="12" customHeight="1" x14ac:dyDescent="0.2">
      <c r="A1804" s="45" t="s">
        <v>33</v>
      </c>
      <c r="B1804" s="54" t="s">
        <v>306</v>
      </c>
      <c r="C1804" s="46">
        <v>508</v>
      </c>
      <c r="D1804" s="47">
        <v>1</v>
      </c>
      <c r="E1804" s="47">
        <v>12813.49282304</v>
      </c>
      <c r="F1804" s="48">
        <f t="shared" ref="F1804:F1867" si="57">(D1804*E1804)*12</f>
        <v>153761.91387648002</v>
      </c>
      <c r="G1804" s="49">
        <v>15799.01718668083</v>
      </c>
      <c r="H1804" s="49">
        <v>2647.7320574293335</v>
      </c>
      <c r="I1804" s="47">
        <v>26477.320574293331</v>
      </c>
      <c r="J1804" s="50"/>
      <c r="K1804" s="50"/>
      <c r="L1804" s="49">
        <v>48164.597011596408</v>
      </c>
      <c r="M1804" s="48">
        <f t="shared" si="56"/>
        <v>246850.5807064799</v>
      </c>
    </row>
    <row r="1805" spans="1:13" s="21" customFormat="1" ht="12" customHeight="1" x14ac:dyDescent="0.2">
      <c r="A1805" s="45" t="s">
        <v>33</v>
      </c>
      <c r="B1805" s="54" t="s">
        <v>306</v>
      </c>
      <c r="C1805" s="46">
        <v>508</v>
      </c>
      <c r="D1805" s="47">
        <v>1</v>
      </c>
      <c r="E1805" s="47">
        <v>15905.19277568</v>
      </c>
      <c r="F1805" s="48">
        <f t="shared" si="57"/>
        <v>190862.31330816</v>
      </c>
      <c r="G1805" s="49">
        <v>9539.3462482206705</v>
      </c>
      <c r="H1805" s="49">
        <v>3097.4498669226668</v>
      </c>
      <c r="I1805" s="47">
        <v>30974.498669226672</v>
      </c>
      <c r="J1805" s="50"/>
      <c r="K1805" s="50"/>
      <c r="L1805" s="49">
        <v>52059.297151507701</v>
      </c>
      <c r="M1805" s="48">
        <f t="shared" si="56"/>
        <v>286532.90524403774</v>
      </c>
    </row>
    <row r="1806" spans="1:13" s="21" customFormat="1" ht="12" customHeight="1" x14ac:dyDescent="0.2">
      <c r="A1806" s="45" t="s">
        <v>33</v>
      </c>
      <c r="B1806" s="54" t="s">
        <v>306</v>
      </c>
      <c r="C1806" s="46">
        <v>508</v>
      </c>
      <c r="D1806" s="47">
        <v>1</v>
      </c>
      <c r="E1806" s="47">
        <v>16849.202872319998</v>
      </c>
      <c r="F1806" s="48">
        <f t="shared" si="57"/>
        <v>202190.43446783998</v>
      </c>
      <c r="G1806" s="49">
        <v>10040.049203478527</v>
      </c>
      <c r="H1806" s="49">
        <v>3260.0293835662224</v>
      </c>
      <c r="I1806" s="47">
        <v>32600.293835662222</v>
      </c>
      <c r="J1806" s="50"/>
      <c r="K1806" s="50"/>
      <c r="L1806" s="49">
        <v>53467.287791086237</v>
      </c>
      <c r="M1806" s="48">
        <f t="shared" si="56"/>
        <v>301558.09468163317</v>
      </c>
    </row>
    <row r="1807" spans="1:13" s="21" customFormat="1" ht="12" customHeight="1" x14ac:dyDescent="0.2">
      <c r="A1807" s="45" t="s">
        <v>33</v>
      </c>
      <c r="B1807" s="54" t="s">
        <v>306</v>
      </c>
      <c r="C1807" s="46">
        <v>508</v>
      </c>
      <c r="D1807" s="47">
        <v>1</v>
      </c>
      <c r="E1807" s="47">
        <v>17461.738045440001</v>
      </c>
      <c r="F1807" s="48">
        <f t="shared" si="57"/>
        <v>209540.85654528002</v>
      </c>
      <c r="G1807" s="49">
        <v>25912.344648253442</v>
      </c>
      <c r="H1807" s="49">
        <v>3528.369369315556</v>
      </c>
      <c r="I1807" s="47">
        <v>35283.693693155561</v>
      </c>
      <c r="J1807" s="50"/>
      <c r="K1807" s="50"/>
      <c r="L1807" s="49">
        <v>55791.19793647089</v>
      </c>
      <c r="M1807" s="48">
        <f t="shared" si="56"/>
        <v>330056.4621924755</v>
      </c>
    </row>
    <row r="1808" spans="1:13" s="21" customFormat="1" ht="12" customHeight="1" x14ac:dyDescent="0.2">
      <c r="A1808" s="45" t="s">
        <v>33</v>
      </c>
      <c r="B1808" s="54" t="s">
        <v>306</v>
      </c>
      <c r="C1808" s="46">
        <v>508</v>
      </c>
      <c r="D1808" s="47">
        <v>1</v>
      </c>
      <c r="E1808" s="47">
        <v>18602.598476800002</v>
      </c>
      <c r="F1808" s="48">
        <f t="shared" si="57"/>
        <v>223231.18172160001</v>
      </c>
      <c r="G1808" s="49">
        <v>0</v>
      </c>
      <c r="H1808" s="49">
        <v>3447.0997461333336</v>
      </c>
      <c r="I1808" s="47">
        <v>34470.99746133334</v>
      </c>
      <c r="J1808" s="50"/>
      <c r="K1808" s="50"/>
      <c r="L1808" s="49">
        <v>55285.225985143363</v>
      </c>
      <c r="M1808" s="48">
        <f t="shared" si="56"/>
        <v>316434.50491421006</v>
      </c>
    </row>
    <row r="1809" spans="1:13" s="21" customFormat="1" ht="12" customHeight="1" x14ac:dyDescent="0.2">
      <c r="A1809" s="45" t="s">
        <v>33</v>
      </c>
      <c r="B1809" s="54" t="s">
        <v>306</v>
      </c>
      <c r="C1809" s="46">
        <v>508</v>
      </c>
      <c r="D1809" s="47">
        <v>1</v>
      </c>
      <c r="E1809" s="47">
        <v>19870.652472319998</v>
      </c>
      <c r="F1809" s="48">
        <f t="shared" si="57"/>
        <v>238447.82966783998</v>
      </c>
      <c r="G1809" s="49">
        <v>0</v>
      </c>
      <c r="H1809" s="49">
        <v>3658.4420787199997</v>
      </c>
      <c r="I1809" s="47">
        <v>36584.420787199997</v>
      </c>
      <c r="J1809" s="50"/>
      <c r="K1809" s="50"/>
      <c r="L1809" s="49">
        <v>46799.169677204452</v>
      </c>
      <c r="M1809" s="48">
        <f t="shared" si="56"/>
        <v>325489.86221096443</v>
      </c>
    </row>
    <row r="1810" spans="1:13" s="21" customFormat="1" ht="12" customHeight="1" x14ac:dyDescent="0.2">
      <c r="A1810" s="45" t="s">
        <v>29</v>
      </c>
      <c r="B1810" s="54" t="s">
        <v>308</v>
      </c>
      <c r="C1810" s="46">
        <v>508</v>
      </c>
      <c r="D1810" s="47">
        <v>1</v>
      </c>
      <c r="E1810" s="47">
        <v>10493.6961792</v>
      </c>
      <c r="F1810" s="48">
        <f t="shared" si="57"/>
        <v>125924.3541504</v>
      </c>
      <c r="G1810" s="49">
        <v>10003.632680171522</v>
      </c>
      <c r="H1810" s="49">
        <v>2200.3968313600003</v>
      </c>
      <c r="I1810" s="47">
        <v>22003.968313600002</v>
      </c>
      <c r="J1810" s="50"/>
      <c r="K1810" s="50"/>
      <c r="L1810" s="49">
        <v>44290.530806563635</v>
      </c>
      <c r="M1810" s="48">
        <f t="shared" si="56"/>
        <v>204422.88278209517</v>
      </c>
    </row>
    <row r="1811" spans="1:13" s="21" customFormat="1" ht="12" customHeight="1" x14ac:dyDescent="0.2">
      <c r="A1811" s="45" t="s">
        <v>43</v>
      </c>
      <c r="B1811" s="54" t="s">
        <v>308</v>
      </c>
      <c r="C1811" s="46">
        <v>508</v>
      </c>
      <c r="D1811" s="47">
        <v>1</v>
      </c>
      <c r="E1811" s="47">
        <v>22700.620800000001</v>
      </c>
      <c r="F1811" s="48">
        <f t="shared" si="57"/>
        <v>272407.44959999999</v>
      </c>
      <c r="G1811" s="49">
        <v>30426.4766208</v>
      </c>
      <c r="H1811" s="49">
        <v>4143.0387555555544</v>
      </c>
      <c r="I1811" s="47">
        <v>41430.38755555555</v>
      </c>
      <c r="J1811" s="50"/>
      <c r="K1811" s="50"/>
      <c r="L1811" s="49">
        <v>28217.608120959987</v>
      </c>
      <c r="M1811" s="48">
        <f t="shared" si="56"/>
        <v>376624.96065287112</v>
      </c>
    </row>
    <row r="1812" spans="1:13" s="21" customFormat="1" ht="12" customHeight="1" x14ac:dyDescent="0.2">
      <c r="A1812" s="45" t="s">
        <v>68</v>
      </c>
      <c r="B1812" s="54" t="s">
        <v>308</v>
      </c>
      <c r="C1812" s="46">
        <v>508</v>
      </c>
      <c r="D1812" s="47">
        <v>1</v>
      </c>
      <c r="E1812" s="47">
        <v>13323.185141759999</v>
      </c>
      <c r="F1812" s="48">
        <f t="shared" si="57"/>
        <v>159878.22170112</v>
      </c>
      <c r="G1812" s="49">
        <v>15887.373678379008</v>
      </c>
      <c r="H1812" s="49">
        <v>2662.5395807573336</v>
      </c>
      <c r="I1812" s="47">
        <v>26625.395807573335</v>
      </c>
      <c r="J1812" s="50"/>
      <c r="K1812" s="50"/>
      <c r="L1812" s="49">
        <v>43176.034902024345</v>
      </c>
      <c r="M1812" s="48">
        <f t="shared" si="56"/>
        <v>248229.56566985403</v>
      </c>
    </row>
    <row r="1813" spans="1:13" s="21" customFormat="1" ht="12" customHeight="1" x14ac:dyDescent="0.2">
      <c r="A1813" s="45" t="s">
        <v>32</v>
      </c>
      <c r="B1813" s="54" t="s">
        <v>308</v>
      </c>
      <c r="C1813" s="46">
        <v>508</v>
      </c>
      <c r="D1813" s="47">
        <v>1</v>
      </c>
      <c r="E1813" s="47">
        <v>7292.2060390400002</v>
      </c>
      <c r="F1813" s="48">
        <f t="shared" si="57"/>
        <v>87506.472468480002</v>
      </c>
      <c r="G1813" s="49">
        <v>9942.0361662136329</v>
      </c>
      <c r="H1813" s="49">
        <v>1666.1699624960002</v>
      </c>
      <c r="I1813" s="47">
        <v>16661.699624960002</v>
      </c>
      <c r="J1813" s="50"/>
      <c r="K1813" s="50"/>
      <c r="L1813" s="49">
        <v>38374.966608779439</v>
      </c>
      <c r="M1813" s="48">
        <f t="shared" si="56"/>
        <v>154151.34483092907</v>
      </c>
    </row>
    <row r="1814" spans="1:13" s="21" customFormat="1" ht="12" customHeight="1" x14ac:dyDescent="0.2">
      <c r="A1814" s="45" t="s">
        <v>33</v>
      </c>
      <c r="B1814" s="54" t="s">
        <v>308</v>
      </c>
      <c r="C1814" s="46">
        <v>508</v>
      </c>
      <c r="D1814" s="47">
        <v>1</v>
      </c>
      <c r="E1814" s="47">
        <v>10420.534159360001</v>
      </c>
      <c r="F1814" s="48">
        <f t="shared" si="57"/>
        <v>125046.40991232</v>
      </c>
      <c r="G1814" s="49">
        <v>13260.566636249088</v>
      </c>
      <c r="H1814" s="49">
        <v>2222.3171838862218</v>
      </c>
      <c r="I1814" s="47">
        <v>22223.171838862221</v>
      </c>
      <c r="J1814" s="50"/>
      <c r="K1814" s="50"/>
      <c r="L1814" s="49">
        <v>44480.368073953534</v>
      </c>
      <c r="M1814" s="48">
        <f t="shared" si="56"/>
        <v>207232.83364527108</v>
      </c>
    </row>
    <row r="1815" spans="1:13" s="21" customFormat="1" ht="12" customHeight="1" x14ac:dyDescent="0.2">
      <c r="A1815" s="45" t="s">
        <v>28</v>
      </c>
      <c r="B1815" s="54" t="s">
        <v>309</v>
      </c>
      <c r="C1815" s="46">
        <v>508</v>
      </c>
      <c r="D1815" s="47">
        <v>1</v>
      </c>
      <c r="E1815" s="47">
        <v>8442.8882636800008</v>
      </c>
      <c r="F1815" s="48">
        <f t="shared" si="57"/>
        <v>101314.65916416001</v>
      </c>
      <c r="G1815" s="49">
        <v>5581.339935055873</v>
      </c>
      <c r="H1815" s="49">
        <v>1812.2752009671112</v>
      </c>
      <c r="I1815" s="47">
        <v>18122.752009671112</v>
      </c>
      <c r="J1815" s="50"/>
      <c r="K1815" s="50"/>
      <c r="L1815" s="49">
        <v>39993.589762237658</v>
      </c>
      <c r="M1815" s="48">
        <f t="shared" si="56"/>
        <v>166824.61607209177</v>
      </c>
    </row>
    <row r="1816" spans="1:13" s="21" customFormat="1" ht="12" customHeight="1" x14ac:dyDescent="0.2">
      <c r="A1816" s="45" t="s">
        <v>28</v>
      </c>
      <c r="B1816" s="54" t="s">
        <v>309</v>
      </c>
      <c r="C1816" s="46">
        <v>508</v>
      </c>
      <c r="D1816" s="47">
        <v>1</v>
      </c>
      <c r="E1816" s="47">
        <v>8458.0306636799996</v>
      </c>
      <c r="F1816" s="48">
        <f t="shared" si="57"/>
        <v>101496.36796415999</v>
      </c>
      <c r="G1816" s="49">
        <v>8384.0571960238067</v>
      </c>
      <c r="H1816" s="49">
        <v>1844.155366144</v>
      </c>
      <c r="I1816" s="47">
        <v>18441.553661440001</v>
      </c>
      <c r="J1816" s="50"/>
      <c r="K1816" s="50"/>
      <c r="L1816" s="49">
        <v>40266.065074432576</v>
      </c>
      <c r="M1816" s="48">
        <f t="shared" si="56"/>
        <v>170432.19926220036</v>
      </c>
    </row>
    <row r="1817" spans="1:13" s="21" customFormat="1" ht="12" customHeight="1" x14ac:dyDescent="0.2">
      <c r="A1817" s="45" t="s">
        <v>28</v>
      </c>
      <c r="B1817" s="54" t="s">
        <v>309</v>
      </c>
      <c r="C1817" s="46">
        <v>508</v>
      </c>
      <c r="D1817" s="47">
        <v>1</v>
      </c>
      <c r="E1817" s="47">
        <v>9116.6091161599998</v>
      </c>
      <c r="F1817" s="48">
        <f t="shared" si="57"/>
        <v>109399.30939392</v>
      </c>
      <c r="G1817" s="49">
        <v>11877.362950422528</v>
      </c>
      <c r="H1817" s="49">
        <v>1990.5082873173333</v>
      </c>
      <c r="I1817" s="47">
        <v>19905.082873173335</v>
      </c>
      <c r="J1817" s="50"/>
      <c r="K1817" s="50"/>
      <c r="L1817" s="49">
        <v>41649.290919595027</v>
      </c>
      <c r="M1817" s="48">
        <f t="shared" si="56"/>
        <v>184821.55442442824</v>
      </c>
    </row>
    <row r="1818" spans="1:13" s="21" customFormat="1" ht="12" customHeight="1" x14ac:dyDescent="0.2">
      <c r="A1818" s="45" t="s">
        <v>28</v>
      </c>
      <c r="B1818" s="54" t="s">
        <v>309</v>
      </c>
      <c r="C1818" s="46">
        <v>508</v>
      </c>
      <c r="D1818" s="47">
        <v>1</v>
      </c>
      <c r="E1818" s="47">
        <v>10211.119959039999</v>
      </c>
      <c r="F1818" s="48">
        <f t="shared" si="57"/>
        <v>122533.43950847999</v>
      </c>
      <c r="G1818" s="49">
        <v>9778.815039412224</v>
      </c>
      <c r="H1818" s="49">
        <v>2150.9459928320002</v>
      </c>
      <c r="I1818" s="47">
        <v>21509.45992832</v>
      </c>
      <c r="J1818" s="50"/>
      <c r="K1818" s="50"/>
      <c r="L1818" s="49">
        <v>43862.270720642824</v>
      </c>
      <c r="M1818" s="48">
        <f t="shared" si="56"/>
        <v>199834.93118968705</v>
      </c>
    </row>
    <row r="1819" spans="1:13" s="21" customFormat="1" ht="12" customHeight="1" x14ac:dyDescent="0.2">
      <c r="A1819" s="45" t="s">
        <v>43</v>
      </c>
      <c r="B1819" s="54" t="s">
        <v>309</v>
      </c>
      <c r="C1819" s="46">
        <v>508</v>
      </c>
      <c r="D1819" s="47">
        <v>1</v>
      </c>
      <c r="E1819" s="47">
        <v>24360.403059200002</v>
      </c>
      <c r="F1819" s="48">
        <f t="shared" si="57"/>
        <v>292324.83671040001</v>
      </c>
      <c r="G1819" s="49">
        <v>0</v>
      </c>
      <c r="H1819" s="49">
        <v>4100.9738431999995</v>
      </c>
      <c r="I1819" s="47">
        <v>41009.738431999998</v>
      </c>
      <c r="J1819" s="50"/>
      <c r="K1819" s="50"/>
      <c r="L1819" s="49">
        <v>27952.902040488982</v>
      </c>
      <c r="M1819" s="48">
        <f t="shared" si="56"/>
        <v>365388.45102608897</v>
      </c>
    </row>
    <row r="1820" spans="1:13" s="21" customFormat="1" ht="12" customHeight="1" x14ac:dyDescent="0.2">
      <c r="A1820" s="45" t="s">
        <v>68</v>
      </c>
      <c r="B1820" s="54" t="s">
        <v>309</v>
      </c>
      <c r="C1820" s="46">
        <v>508</v>
      </c>
      <c r="D1820" s="47">
        <v>1</v>
      </c>
      <c r="E1820" s="47">
        <v>15475.269754880001</v>
      </c>
      <c r="F1820" s="48">
        <f t="shared" si="57"/>
        <v>185703.23705856001</v>
      </c>
      <c r="G1820" s="49">
        <v>0</v>
      </c>
      <c r="H1820" s="49">
        <v>2620.1182924800005</v>
      </c>
      <c r="I1820" s="47">
        <v>26201.182924800003</v>
      </c>
      <c r="J1820" s="50"/>
      <c r="K1820" s="50"/>
      <c r="L1820" s="49">
        <v>17915.226739272195</v>
      </c>
      <c r="M1820" s="48">
        <f t="shared" si="56"/>
        <v>232439.76501511221</v>
      </c>
    </row>
    <row r="1821" spans="1:13" s="21" customFormat="1" ht="12" customHeight="1" x14ac:dyDescent="0.2">
      <c r="A1821" s="45" t="s">
        <v>207</v>
      </c>
      <c r="B1821" s="54" t="s">
        <v>309</v>
      </c>
      <c r="C1821" s="46">
        <v>508</v>
      </c>
      <c r="D1821" s="47">
        <v>1</v>
      </c>
      <c r="E1821" s="47">
        <v>8306.4872550399996</v>
      </c>
      <c r="F1821" s="48">
        <f t="shared" si="57"/>
        <v>99677.847060479995</v>
      </c>
      <c r="G1821" s="49">
        <v>11017.985680146434</v>
      </c>
      <c r="H1821" s="49">
        <v>1846.4866231182223</v>
      </c>
      <c r="I1821" s="47">
        <v>18464.866231182223</v>
      </c>
      <c r="J1821" s="50"/>
      <c r="K1821" s="50"/>
      <c r="L1821" s="49">
        <v>40172.154364917922</v>
      </c>
      <c r="M1821" s="48">
        <f t="shared" si="56"/>
        <v>171179.3399598448</v>
      </c>
    </row>
    <row r="1822" spans="1:13" s="21" customFormat="1" ht="12" customHeight="1" x14ac:dyDescent="0.2">
      <c r="A1822" s="45" t="s">
        <v>33</v>
      </c>
      <c r="B1822" s="54" t="s">
        <v>309</v>
      </c>
      <c r="C1822" s="46">
        <v>508</v>
      </c>
      <c r="D1822" s="47">
        <v>1</v>
      </c>
      <c r="E1822" s="47">
        <v>10411.770603520001</v>
      </c>
      <c r="F1822" s="48">
        <f t="shared" si="57"/>
        <v>124941.24724224</v>
      </c>
      <c r="G1822" s="49">
        <v>6625.6351281070074</v>
      </c>
      <c r="H1822" s="49">
        <v>2151.3604928284444</v>
      </c>
      <c r="I1822" s="47">
        <v>21513.604928284443</v>
      </c>
      <c r="J1822" s="50"/>
      <c r="K1822" s="50"/>
      <c r="L1822" s="49">
        <v>43865.860423252037</v>
      </c>
      <c r="M1822" s="48">
        <f t="shared" si="56"/>
        <v>199097.70821471195</v>
      </c>
    </row>
    <row r="1823" spans="1:13" s="21" customFormat="1" ht="12" customHeight="1" x14ac:dyDescent="0.2">
      <c r="A1823" s="45" t="s">
        <v>33</v>
      </c>
      <c r="B1823" s="54" t="s">
        <v>309</v>
      </c>
      <c r="C1823" s="46">
        <v>508</v>
      </c>
      <c r="D1823" s="47">
        <v>1</v>
      </c>
      <c r="E1823" s="47">
        <v>14532.873405439999</v>
      </c>
      <c r="F1823" s="48">
        <f t="shared" si="57"/>
        <v>174394.48086528</v>
      </c>
      <c r="G1823" s="49">
        <v>8811.4680542453771</v>
      </c>
      <c r="H1823" s="49">
        <v>2861.1059753813333</v>
      </c>
      <c r="I1823" s="47">
        <v>28611.059753813333</v>
      </c>
      <c r="J1823" s="50"/>
      <c r="K1823" s="50"/>
      <c r="L1823" s="49">
        <v>50012.483420714459</v>
      </c>
      <c r="M1823" s="48">
        <f t="shared" si="56"/>
        <v>264690.59806943452</v>
      </c>
    </row>
    <row r="1824" spans="1:13" s="21" customFormat="1" ht="12" customHeight="1" x14ac:dyDescent="0.2">
      <c r="A1824" s="45" t="s">
        <v>28</v>
      </c>
      <c r="B1824" s="54" t="s">
        <v>310</v>
      </c>
      <c r="C1824" s="46">
        <v>508</v>
      </c>
      <c r="D1824" s="47">
        <v>1</v>
      </c>
      <c r="E1824" s="47">
        <v>6648.1937100799996</v>
      </c>
      <c r="F1824" s="48">
        <f t="shared" si="57"/>
        <v>79778.324520959999</v>
      </c>
      <c r="G1824" s="49">
        <v>4629.4339438264324</v>
      </c>
      <c r="H1824" s="49">
        <v>1503.188916736</v>
      </c>
      <c r="I1824" s="47">
        <v>15031.889167360001</v>
      </c>
      <c r="J1824" s="50"/>
      <c r="K1824" s="50"/>
      <c r="L1824" s="49">
        <v>36302.871887944071</v>
      </c>
      <c r="M1824" s="48">
        <f t="shared" si="56"/>
        <v>137245.70843682651</v>
      </c>
    </row>
    <row r="1825" spans="1:13" s="21" customFormat="1" ht="12" customHeight="1" x14ac:dyDescent="0.2">
      <c r="A1825" s="45" t="s">
        <v>28</v>
      </c>
      <c r="B1825" s="54" t="s">
        <v>310</v>
      </c>
      <c r="C1825" s="46">
        <v>508</v>
      </c>
      <c r="D1825" s="47">
        <v>1</v>
      </c>
      <c r="E1825" s="47">
        <v>7485.9854950400004</v>
      </c>
      <c r="F1825" s="48">
        <f t="shared" si="57"/>
        <v>89831.825940480005</v>
      </c>
      <c r="G1825" s="49">
        <v>7610.6980598538248</v>
      </c>
      <c r="H1825" s="49">
        <v>1674.047461632</v>
      </c>
      <c r="I1825" s="47">
        <v>16740.47461632</v>
      </c>
      <c r="J1825" s="50"/>
      <c r="K1825" s="50"/>
      <c r="L1825" s="49">
        <v>38504.402876363863</v>
      </c>
      <c r="M1825" s="48">
        <f t="shared" si="56"/>
        <v>154361.44895464968</v>
      </c>
    </row>
    <row r="1826" spans="1:13" s="21" customFormat="1" ht="12" customHeight="1" x14ac:dyDescent="0.2">
      <c r="A1826" s="45" t="s">
        <v>28</v>
      </c>
      <c r="B1826" s="54" t="s">
        <v>310</v>
      </c>
      <c r="C1826" s="46">
        <v>508</v>
      </c>
      <c r="D1826" s="47">
        <v>1</v>
      </c>
      <c r="E1826" s="47">
        <v>8176.2245427199996</v>
      </c>
      <c r="F1826" s="48">
        <f t="shared" si="57"/>
        <v>98114.694512639995</v>
      </c>
      <c r="G1826" s="49">
        <v>5439.901497458688</v>
      </c>
      <c r="H1826" s="49">
        <v>1766.3497823573332</v>
      </c>
      <c r="I1826" s="47">
        <v>17663.497823573332</v>
      </c>
      <c r="J1826" s="50"/>
      <c r="K1826" s="50"/>
      <c r="L1826" s="49">
        <v>39433.052857307572</v>
      </c>
      <c r="M1826" s="48">
        <f t="shared" si="56"/>
        <v>162417.49647333691</v>
      </c>
    </row>
    <row r="1827" spans="1:13" s="21" customFormat="1" ht="12" customHeight="1" x14ac:dyDescent="0.2">
      <c r="A1827" s="45" t="s">
        <v>28</v>
      </c>
      <c r="B1827" s="54" t="s">
        <v>310</v>
      </c>
      <c r="C1827" s="46">
        <v>508</v>
      </c>
      <c r="D1827" s="47">
        <v>1</v>
      </c>
      <c r="E1827" s="47">
        <v>8458.0306636799996</v>
      </c>
      <c r="F1827" s="48">
        <f t="shared" si="57"/>
        <v>101496.36796415999</v>
      </c>
      <c r="G1827" s="49">
        <v>5589.3714640158714</v>
      </c>
      <c r="H1827" s="49">
        <v>1814.883058744889</v>
      </c>
      <c r="I1827" s="47">
        <v>18148.830587448891</v>
      </c>
      <c r="J1827" s="50"/>
      <c r="K1827" s="50"/>
      <c r="L1827" s="49">
        <v>40028.870396685292</v>
      </c>
      <c r="M1827" s="48">
        <f t="shared" si="56"/>
        <v>167078.32347105493</v>
      </c>
    </row>
    <row r="1828" spans="1:13" s="21" customFormat="1" ht="12" customHeight="1" x14ac:dyDescent="0.2">
      <c r="A1828" s="45" t="s">
        <v>28</v>
      </c>
      <c r="B1828" s="54" t="s">
        <v>310</v>
      </c>
      <c r="C1828" s="46">
        <v>508</v>
      </c>
      <c r="D1828" s="47">
        <v>1</v>
      </c>
      <c r="E1828" s="47">
        <v>8688.0056473599998</v>
      </c>
      <c r="F1828" s="48">
        <f t="shared" si="57"/>
        <v>104256.06776832</v>
      </c>
      <c r="G1828" s="49">
        <v>5711.3501953597442</v>
      </c>
      <c r="H1828" s="49">
        <v>1854.4898614897779</v>
      </c>
      <c r="I1828" s="47">
        <v>18544.898614897778</v>
      </c>
      <c r="J1828" s="50"/>
      <c r="K1828" s="50"/>
      <c r="L1828" s="49">
        <v>40378.254167246123</v>
      </c>
      <c r="M1828" s="48">
        <f t="shared" si="56"/>
        <v>170745.06060731341</v>
      </c>
    </row>
    <row r="1829" spans="1:13" s="21" customFormat="1" ht="12" customHeight="1" x14ac:dyDescent="0.2">
      <c r="A1829" s="45" t="s">
        <v>28</v>
      </c>
      <c r="B1829" s="54" t="s">
        <v>310</v>
      </c>
      <c r="C1829" s="46">
        <v>508</v>
      </c>
      <c r="D1829" s="47">
        <v>1</v>
      </c>
      <c r="E1829" s="47">
        <v>8866.1070950400008</v>
      </c>
      <c r="F1829" s="48">
        <f t="shared" si="57"/>
        <v>106393.28514048</v>
      </c>
      <c r="G1829" s="49">
        <v>11611.630406418433</v>
      </c>
      <c r="H1829" s="49">
        <v>1945.9745946737778</v>
      </c>
      <c r="I1829" s="47">
        <v>19459.745946737778</v>
      </c>
      <c r="J1829" s="50"/>
      <c r="K1829" s="50"/>
      <c r="L1829" s="49">
        <v>41168.269590581127</v>
      </c>
      <c r="M1829" s="48">
        <f t="shared" si="56"/>
        <v>180578.90567889111</v>
      </c>
    </row>
    <row r="1830" spans="1:13" s="21" customFormat="1" ht="12" customHeight="1" x14ac:dyDescent="0.2">
      <c r="A1830" s="45" t="s">
        <v>28</v>
      </c>
      <c r="B1830" s="54" t="s">
        <v>310</v>
      </c>
      <c r="C1830" s="46">
        <v>508</v>
      </c>
      <c r="D1830" s="47">
        <v>1</v>
      </c>
      <c r="E1830" s="47">
        <v>8976.7149721599999</v>
      </c>
      <c r="F1830" s="48">
        <f t="shared" si="57"/>
        <v>107720.57966592</v>
      </c>
      <c r="G1830" s="49">
        <v>0</v>
      </c>
      <c r="H1830" s="49">
        <v>1842.7858286933333</v>
      </c>
      <c r="I1830" s="47">
        <v>18427.858286933333</v>
      </c>
      <c r="J1830" s="50"/>
      <c r="K1830" s="50"/>
      <c r="L1830" s="49">
        <v>40342.923040297625</v>
      </c>
      <c r="M1830" s="48">
        <f t="shared" si="56"/>
        <v>168334.14682184428</v>
      </c>
    </row>
    <row r="1831" spans="1:13" s="21" customFormat="1" ht="12" customHeight="1" x14ac:dyDescent="0.2">
      <c r="A1831" s="45" t="s">
        <v>29</v>
      </c>
      <c r="B1831" s="54" t="s">
        <v>310</v>
      </c>
      <c r="C1831" s="46">
        <v>508</v>
      </c>
      <c r="D1831" s="47">
        <v>1</v>
      </c>
      <c r="E1831" s="47">
        <v>9538.8622950400004</v>
      </c>
      <c r="F1831" s="48">
        <f t="shared" si="57"/>
        <v>114466.34754048</v>
      </c>
      <c r="G1831" s="49">
        <v>15406.61140322304</v>
      </c>
      <c r="H1831" s="49">
        <v>2097.8501366044443</v>
      </c>
      <c r="I1831" s="47">
        <v>20978.501366044442</v>
      </c>
      <c r="J1831" s="50"/>
      <c r="K1831" s="50"/>
      <c r="L1831" s="49">
        <v>42732.738844664476</v>
      </c>
      <c r="M1831" s="48">
        <f t="shared" si="56"/>
        <v>195682.04929101642</v>
      </c>
    </row>
    <row r="1832" spans="1:13" s="21" customFormat="1" ht="12" customHeight="1" x14ac:dyDescent="0.2">
      <c r="A1832" s="45" t="s">
        <v>29</v>
      </c>
      <c r="B1832" s="54" t="s">
        <v>310</v>
      </c>
      <c r="C1832" s="46">
        <v>508</v>
      </c>
      <c r="D1832" s="47">
        <v>1</v>
      </c>
      <c r="E1832" s="47">
        <v>9906.1771161600009</v>
      </c>
      <c r="F1832" s="48">
        <f t="shared" si="57"/>
        <v>118874.12539392001</v>
      </c>
      <c r="G1832" s="49">
        <v>22251.139198439418</v>
      </c>
      <c r="H1832" s="49">
        <v>2230.7607410631108</v>
      </c>
      <c r="I1832" s="47">
        <v>22307.607410631106</v>
      </c>
      <c r="J1832" s="50"/>
      <c r="K1832" s="50"/>
      <c r="L1832" s="49">
        <v>44193.22274123317</v>
      </c>
      <c r="M1832" s="48">
        <f t="shared" si="56"/>
        <v>209856.8554852868</v>
      </c>
    </row>
    <row r="1833" spans="1:13" s="21" customFormat="1" ht="12" customHeight="1" x14ac:dyDescent="0.2">
      <c r="A1833" s="45" t="s">
        <v>35</v>
      </c>
      <c r="B1833" s="54" t="s">
        <v>310</v>
      </c>
      <c r="C1833" s="46">
        <v>508</v>
      </c>
      <c r="D1833" s="47">
        <v>1</v>
      </c>
      <c r="E1833" s="47">
        <v>7880.8023756800003</v>
      </c>
      <c r="F1833" s="48">
        <f t="shared" si="57"/>
        <v>94569.628508160007</v>
      </c>
      <c r="G1833" s="49">
        <v>10566.419160121344</v>
      </c>
      <c r="H1833" s="49">
        <v>1770.809311232</v>
      </c>
      <c r="I1833" s="47">
        <v>17708.093112319999</v>
      </c>
      <c r="J1833" s="50"/>
      <c r="K1833" s="50"/>
      <c r="L1833" s="49">
        <v>39369.178706887767</v>
      </c>
      <c r="M1833" s="48">
        <f t="shared" si="56"/>
        <v>163984.12879872113</v>
      </c>
    </row>
    <row r="1834" spans="1:13" s="21" customFormat="1" ht="12" customHeight="1" x14ac:dyDescent="0.2">
      <c r="A1834" s="45" t="s">
        <v>55</v>
      </c>
      <c r="B1834" s="54" t="s">
        <v>310</v>
      </c>
      <c r="C1834" s="46">
        <v>508</v>
      </c>
      <c r="D1834" s="47">
        <v>1</v>
      </c>
      <c r="E1834" s="47">
        <v>26000</v>
      </c>
      <c r="F1834" s="48">
        <f t="shared" si="57"/>
        <v>312000</v>
      </c>
      <c r="G1834" s="49">
        <v>0</v>
      </c>
      <c r="H1834" s="49">
        <v>4374.24</v>
      </c>
      <c r="I1834" s="47">
        <v>43742.399999999994</v>
      </c>
      <c r="J1834" s="50"/>
      <c r="K1834" s="50"/>
      <c r="L1834" s="49">
        <v>29672.511311999995</v>
      </c>
      <c r="M1834" s="48">
        <f t="shared" si="56"/>
        <v>389789.151312</v>
      </c>
    </row>
    <row r="1835" spans="1:13" s="21" customFormat="1" ht="12" customHeight="1" x14ac:dyDescent="0.2">
      <c r="A1835" s="45" t="s">
        <v>68</v>
      </c>
      <c r="B1835" s="54" t="s">
        <v>310</v>
      </c>
      <c r="C1835" s="46">
        <v>508</v>
      </c>
      <c r="D1835" s="47">
        <v>1</v>
      </c>
      <c r="E1835" s="47">
        <v>14343.102791679999</v>
      </c>
      <c r="F1835" s="48">
        <f t="shared" si="57"/>
        <v>172117.23350015999</v>
      </c>
      <c r="G1835" s="49">
        <v>0</v>
      </c>
      <c r="H1835" s="49">
        <v>2431.4237986133335</v>
      </c>
      <c r="I1835" s="47">
        <v>24314.237986133336</v>
      </c>
      <c r="J1835" s="50"/>
      <c r="K1835" s="50"/>
      <c r="L1835" s="49">
        <v>24276.578271607035</v>
      </c>
      <c r="M1835" s="48">
        <f t="shared" si="56"/>
        <v>223139.47355651369</v>
      </c>
    </row>
    <row r="1836" spans="1:13" s="21" customFormat="1" ht="12" customHeight="1" x14ac:dyDescent="0.2">
      <c r="A1836" s="45" t="s">
        <v>307</v>
      </c>
      <c r="B1836" s="54" t="s">
        <v>310</v>
      </c>
      <c r="C1836" s="46">
        <v>508</v>
      </c>
      <c r="D1836" s="47">
        <v>1</v>
      </c>
      <c r="E1836" s="47">
        <v>11346.24877568</v>
      </c>
      <c r="F1836" s="48">
        <f t="shared" si="57"/>
        <v>136154.98530816002</v>
      </c>
      <c r="G1836" s="49">
        <v>10681.923525931008</v>
      </c>
      <c r="H1836" s="49">
        <v>2349.5935357440003</v>
      </c>
      <c r="I1836" s="47">
        <v>23495.935357440001</v>
      </c>
      <c r="J1836" s="50"/>
      <c r="K1836" s="50"/>
      <c r="L1836" s="49">
        <v>45582.622009474471</v>
      </c>
      <c r="M1836" s="48">
        <f t="shared" si="56"/>
        <v>218265.05973674951</v>
      </c>
    </row>
    <row r="1837" spans="1:13" s="21" customFormat="1" ht="12" customHeight="1" x14ac:dyDescent="0.2">
      <c r="A1837" s="45" t="s">
        <v>49</v>
      </c>
      <c r="B1837" s="54" t="s">
        <v>310</v>
      </c>
      <c r="C1837" s="46">
        <v>508</v>
      </c>
      <c r="D1837" s="47">
        <v>1</v>
      </c>
      <c r="E1837" s="47">
        <v>8317.7687756800005</v>
      </c>
      <c r="F1837" s="48">
        <f t="shared" si="57"/>
        <v>99813.225308160007</v>
      </c>
      <c r="G1837" s="49">
        <v>13787.44139655168</v>
      </c>
      <c r="H1837" s="49">
        <v>1877.3749178311114</v>
      </c>
      <c r="I1837" s="47">
        <v>18773.749178311111</v>
      </c>
      <c r="J1837" s="50"/>
      <c r="K1837" s="50"/>
      <c r="L1837" s="49">
        <v>40429.756486914295</v>
      </c>
      <c r="M1837" s="48">
        <f t="shared" si="56"/>
        <v>174681.54728776819</v>
      </c>
    </row>
    <row r="1838" spans="1:13" s="21" customFormat="1" ht="12" customHeight="1" x14ac:dyDescent="0.2">
      <c r="A1838" s="45" t="s">
        <v>49</v>
      </c>
      <c r="B1838" s="54" t="s">
        <v>310</v>
      </c>
      <c r="C1838" s="46">
        <v>508</v>
      </c>
      <c r="D1838" s="47">
        <v>1</v>
      </c>
      <c r="E1838" s="47">
        <v>10298.14549504</v>
      </c>
      <c r="F1838" s="48">
        <f t="shared" si="57"/>
        <v>123577.74594048</v>
      </c>
      <c r="G1838" s="49">
        <v>16413.420926423038</v>
      </c>
      <c r="H1838" s="49">
        <v>2234.9429366044442</v>
      </c>
      <c r="I1838" s="47">
        <v>22349.429366044445</v>
      </c>
      <c r="J1838" s="50"/>
      <c r="K1838" s="50"/>
      <c r="L1838" s="49">
        <v>44589.711132734206</v>
      </c>
      <c r="M1838" s="48">
        <f t="shared" si="56"/>
        <v>209165.25030228612</v>
      </c>
    </row>
    <row r="1839" spans="1:13" s="21" customFormat="1" ht="12" customHeight="1" x14ac:dyDescent="0.2">
      <c r="A1839" s="45" t="s">
        <v>207</v>
      </c>
      <c r="B1839" s="54" t="s">
        <v>310</v>
      </c>
      <c r="C1839" s="46">
        <v>508</v>
      </c>
      <c r="D1839" s="47">
        <v>1</v>
      </c>
      <c r="E1839" s="47">
        <v>8442.8882636800008</v>
      </c>
      <c r="F1839" s="48">
        <f t="shared" si="57"/>
        <v>101314.65916416001</v>
      </c>
      <c r="G1839" s="49">
        <v>5581.339935055873</v>
      </c>
      <c r="H1839" s="49">
        <v>1812.2752009671112</v>
      </c>
      <c r="I1839" s="47">
        <v>18122.752009671112</v>
      </c>
      <c r="J1839" s="50"/>
      <c r="K1839" s="50"/>
      <c r="L1839" s="49">
        <v>39993.589762237658</v>
      </c>
      <c r="M1839" s="48">
        <f t="shared" si="56"/>
        <v>166824.61607209177</v>
      </c>
    </row>
    <row r="1840" spans="1:13" s="21" customFormat="1" ht="12" customHeight="1" x14ac:dyDescent="0.2">
      <c r="A1840" s="45" t="s">
        <v>207</v>
      </c>
      <c r="B1840" s="54" t="s">
        <v>310</v>
      </c>
      <c r="C1840" s="46">
        <v>508</v>
      </c>
      <c r="D1840" s="47">
        <v>1</v>
      </c>
      <c r="E1840" s="47">
        <v>9424.2126950399997</v>
      </c>
      <c r="F1840" s="48">
        <f t="shared" si="57"/>
        <v>113090.55234048</v>
      </c>
      <c r="G1840" s="49">
        <v>9152.7516201738254</v>
      </c>
      <c r="H1840" s="49">
        <v>2013.2372216320002</v>
      </c>
      <c r="I1840" s="47">
        <v>20132.37221632</v>
      </c>
      <c r="J1840" s="50"/>
      <c r="K1840" s="50"/>
      <c r="L1840" s="49">
        <v>41970.025488122308</v>
      </c>
      <c r="M1840" s="48">
        <f t="shared" si="56"/>
        <v>186358.93888672814</v>
      </c>
    </row>
    <row r="1841" spans="1:13" s="21" customFormat="1" ht="12" customHeight="1" x14ac:dyDescent="0.2">
      <c r="A1841" s="45" t="s">
        <v>32</v>
      </c>
      <c r="B1841" s="54" t="s">
        <v>310</v>
      </c>
      <c r="C1841" s="46">
        <v>508</v>
      </c>
      <c r="D1841" s="47">
        <v>1</v>
      </c>
      <c r="E1841" s="47">
        <v>8442.8882636800008</v>
      </c>
      <c r="F1841" s="48">
        <f t="shared" si="57"/>
        <v>101314.65916416001</v>
      </c>
      <c r="G1841" s="49">
        <v>5581.339935055873</v>
      </c>
      <c r="H1841" s="49">
        <v>1812.2752009671112</v>
      </c>
      <c r="I1841" s="47">
        <v>18122.752009671112</v>
      </c>
      <c r="J1841" s="50"/>
      <c r="K1841" s="50"/>
      <c r="L1841" s="49">
        <v>39993.589762237658</v>
      </c>
      <c r="M1841" s="48">
        <f t="shared" si="56"/>
        <v>166824.61607209177</v>
      </c>
    </row>
    <row r="1842" spans="1:13" s="21" customFormat="1" ht="12" customHeight="1" x14ac:dyDescent="0.2">
      <c r="A1842" s="45" t="s">
        <v>32</v>
      </c>
      <c r="B1842" s="54" t="s">
        <v>310</v>
      </c>
      <c r="C1842" s="46">
        <v>508</v>
      </c>
      <c r="D1842" s="47">
        <v>1</v>
      </c>
      <c r="E1842" s="47">
        <v>10197.082188799999</v>
      </c>
      <c r="F1842" s="48">
        <f t="shared" si="57"/>
        <v>122364.98626559999</v>
      </c>
      <c r="G1842" s="49">
        <v>9767.6465894092798</v>
      </c>
      <c r="H1842" s="49">
        <v>2148.4893830400001</v>
      </c>
      <c r="I1842" s="47">
        <v>21484.8938304</v>
      </c>
      <c r="J1842" s="50"/>
      <c r="K1842" s="50"/>
      <c r="L1842" s="49">
        <v>43840.995693728968</v>
      </c>
      <c r="M1842" s="48">
        <f t="shared" si="56"/>
        <v>199607.01176217821</v>
      </c>
    </row>
    <row r="1843" spans="1:13" s="21" customFormat="1" ht="12" customHeight="1" x14ac:dyDescent="0.2">
      <c r="A1843" s="45" t="s">
        <v>32</v>
      </c>
      <c r="B1843" s="54" t="s">
        <v>310</v>
      </c>
      <c r="C1843" s="46">
        <v>508</v>
      </c>
      <c r="D1843" s="47">
        <v>1</v>
      </c>
      <c r="E1843" s="47">
        <v>11074.466058239999</v>
      </c>
      <c r="F1843" s="48">
        <f t="shared" si="57"/>
        <v>132893.59269888001</v>
      </c>
      <c r="G1843" s="49">
        <v>27908.515189161983</v>
      </c>
      <c r="H1843" s="49">
        <v>2484.7324776675559</v>
      </c>
      <c r="I1843" s="47">
        <v>24847.324776675559</v>
      </c>
      <c r="J1843" s="50"/>
      <c r="K1843" s="50"/>
      <c r="L1843" s="49">
        <v>46752.968490993895</v>
      </c>
      <c r="M1843" s="48">
        <f t="shared" si="56"/>
        <v>234887.13363337901</v>
      </c>
    </row>
    <row r="1844" spans="1:13" s="21" customFormat="1" ht="12" customHeight="1" x14ac:dyDescent="0.2">
      <c r="A1844" s="45" t="s">
        <v>33</v>
      </c>
      <c r="B1844" s="54" t="s">
        <v>310</v>
      </c>
      <c r="C1844" s="46">
        <v>508</v>
      </c>
      <c r="D1844" s="47">
        <v>1</v>
      </c>
      <c r="E1844" s="47">
        <v>11890.86985216</v>
      </c>
      <c r="F1844" s="48">
        <f t="shared" si="57"/>
        <v>142690.43822591999</v>
      </c>
      <c r="G1844" s="49">
        <v>0</v>
      </c>
      <c r="H1844" s="49">
        <v>2328.4783086933335</v>
      </c>
      <c r="I1844" s="47">
        <v>23284.783086933334</v>
      </c>
      <c r="J1844" s="50"/>
      <c r="K1844" s="50"/>
      <c r="L1844" s="49">
        <v>45399.757386343044</v>
      </c>
      <c r="M1844" s="48">
        <f t="shared" si="56"/>
        <v>213703.45700788969</v>
      </c>
    </row>
    <row r="1845" spans="1:13" s="21" customFormat="1" ht="12" customHeight="1" x14ac:dyDescent="0.2">
      <c r="A1845" s="45" t="s">
        <v>33</v>
      </c>
      <c r="B1845" s="54" t="s">
        <v>310</v>
      </c>
      <c r="C1845" s="46">
        <v>508</v>
      </c>
      <c r="D1845" s="47">
        <v>1</v>
      </c>
      <c r="E1845" s="47">
        <v>16853.180564480001</v>
      </c>
      <c r="F1845" s="48">
        <f t="shared" si="57"/>
        <v>202238.16677375999</v>
      </c>
      <c r="G1845" s="49">
        <v>15063.238457100288</v>
      </c>
      <c r="H1845" s="49">
        <v>3313.306598784</v>
      </c>
      <c r="I1845" s="47">
        <v>33133.065987840004</v>
      </c>
      <c r="J1845" s="50"/>
      <c r="K1845" s="50"/>
      <c r="L1845" s="49">
        <v>53928.685523581058</v>
      </c>
      <c r="M1845" s="48">
        <f t="shared" si="56"/>
        <v>307676.46334106533</v>
      </c>
    </row>
    <row r="1846" spans="1:13" s="21" customFormat="1" ht="12" customHeight="1" x14ac:dyDescent="0.2">
      <c r="A1846" s="45" t="s">
        <v>33</v>
      </c>
      <c r="B1846" s="54" t="s">
        <v>310</v>
      </c>
      <c r="C1846" s="46">
        <v>508</v>
      </c>
      <c r="D1846" s="47">
        <v>1</v>
      </c>
      <c r="E1846" s="47">
        <v>24686.438399999999</v>
      </c>
      <c r="F1846" s="48">
        <f t="shared" si="57"/>
        <v>296237.26079999999</v>
      </c>
      <c r="G1846" s="49">
        <v>0</v>
      </c>
      <c r="H1846" s="49">
        <v>4461.0730666666668</v>
      </c>
      <c r="I1846" s="47">
        <v>44610.730666666663</v>
      </c>
      <c r="J1846" s="50"/>
      <c r="K1846" s="50"/>
      <c r="L1846" s="49">
        <v>65356.352828202689</v>
      </c>
      <c r="M1846" s="48">
        <f t="shared" si="56"/>
        <v>410665.41736153601</v>
      </c>
    </row>
    <row r="1847" spans="1:13" s="21" customFormat="1" ht="12" customHeight="1" x14ac:dyDescent="0.2">
      <c r="A1847" s="45" t="s">
        <v>28</v>
      </c>
      <c r="B1847" s="54" t="s">
        <v>311</v>
      </c>
      <c r="C1847" s="46">
        <v>508</v>
      </c>
      <c r="D1847" s="47">
        <v>1</v>
      </c>
      <c r="E1847" s="47">
        <v>8171.2604313600004</v>
      </c>
      <c r="F1847" s="48">
        <f t="shared" si="57"/>
        <v>98055.125176319998</v>
      </c>
      <c r="G1847" s="49">
        <v>5437.2685327933432</v>
      </c>
      <c r="H1847" s="49">
        <v>1765.4948520675555</v>
      </c>
      <c r="I1847" s="47">
        <v>17654.948520675556</v>
      </c>
      <c r="J1847" s="50"/>
      <c r="K1847" s="50"/>
      <c r="L1847" s="49">
        <v>39422.66288839277</v>
      </c>
      <c r="M1847" s="48">
        <f t="shared" si="56"/>
        <v>162335.49997024922</v>
      </c>
    </row>
    <row r="1848" spans="1:13" s="21" customFormat="1" ht="12" customHeight="1" x14ac:dyDescent="0.2">
      <c r="A1848" s="45" t="s">
        <v>28</v>
      </c>
      <c r="B1848" s="54" t="s">
        <v>311</v>
      </c>
      <c r="C1848" s="46">
        <v>508</v>
      </c>
      <c r="D1848" s="47">
        <v>1</v>
      </c>
      <c r="E1848" s="47">
        <v>9951.7773721600006</v>
      </c>
      <c r="F1848" s="48">
        <f t="shared" si="57"/>
        <v>119421.32846592</v>
      </c>
      <c r="G1848" s="49">
        <v>15954.136795484159</v>
      </c>
      <c r="H1848" s="49">
        <v>2172.4042477511107</v>
      </c>
      <c r="I1848" s="47">
        <v>21724.04247751111</v>
      </c>
      <c r="J1848" s="50"/>
      <c r="K1848" s="50"/>
      <c r="L1848" s="49">
        <v>43747.099979876926</v>
      </c>
      <c r="M1848" s="48">
        <f t="shared" si="56"/>
        <v>203019.0119665433</v>
      </c>
    </row>
    <row r="1849" spans="1:13" s="21" customFormat="1" ht="12" customHeight="1" x14ac:dyDescent="0.2">
      <c r="A1849" s="45" t="s">
        <v>73</v>
      </c>
      <c r="B1849" s="54" t="s">
        <v>311</v>
      </c>
      <c r="C1849" s="46">
        <v>508</v>
      </c>
      <c r="D1849" s="47">
        <v>1</v>
      </c>
      <c r="E1849" s="47">
        <v>18009.813319680001</v>
      </c>
      <c r="F1849" s="48">
        <f t="shared" si="57"/>
        <v>216117.75983616</v>
      </c>
      <c r="G1849" s="49">
        <v>0</v>
      </c>
      <c r="H1849" s="49">
        <v>3042.5422199466666</v>
      </c>
      <c r="I1849" s="47">
        <v>30425.422199466662</v>
      </c>
      <c r="J1849" s="50"/>
      <c r="K1849" s="50"/>
      <c r="L1849" s="49">
        <v>20445.715034368513</v>
      </c>
      <c r="M1849" s="48">
        <f t="shared" si="56"/>
        <v>270031.43928994186</v>
      </c>
    </row>
    <row r="1850" spans="1:13" s="21" customFormat="1" ht="12" customHeight="1" x14ac:dyDescent="0.2">
      <c r="A1850" s="45" t="s">
        <v>33</v>
      </c>
      <c r="B1850" s="54" t="s">
        <v>311</v>
      </c>
      <c r="C1850" s="46">
        <v>508</v>
      </c>
      <c r="D1850" s="47">
        <v>1</v>
      </c>
      <c r="E1850" s="47">
        <v>9650.1822976000003</v>
      </c>
      <c r="F1850" s="48">
        <f t="shared" si="57"/>
        <v>115802.1875712</v>
      </c>
      <c r="G1850" s="49">
        <v>9332.5330359705586</v>
      </c>
      <c r="H1850" s="49">
        <v>2052.7819020800002</v>
      </c>
      <c r="I1850" s="47">
        <v>20527.819020800001</v>
      </c>
      <c r="J1850" s="50"/>
      <c r="K1850" s="50"/>
      <c r="L1850" s="49">
        <v>42398.636796645224</v>
      </c>
      <c r="M1850" s="48">
        <f t="shared" si="56"/>
        <v>190113.95832669578</v>
      </c>
    </row>
    <row r="1851" spans="1:13" s="21" customFormat="1" ht="12" customHeight="1" x14ac:dyDescent="0.2">
      <c r="A1851" s="45" t="s">
        <v>33</v>
      </c>
      <c r="B1851" s="54" t="s">
        <v>311</v>
      </c>
      <c r="C1851" s="46">
        <v>508</v>
      </c>
      <c r="D1851" s="47">
        <v>1</v>
      </c>
      <c r="E1851" s="47">
        <v>12481.30577408</v>
      </c>
      <c r="F1851" s="48">
        <f t="shared" si="57"/>
        <v>149775.66928895999</v>
      </c>
      <c r="G1851" s="49">
        <v>19308.291456430081</v>
      </c>
      <c r="H1851" s="49">
        <v>2629.1246536533336</v>
      </c>
      <c r="I1851" s="47">
        <v>26291.246536533334</v>
      </c>
      <c r="J1851" s="50"/>
      <c r="K1851" s="50"/>
      <c r="L1851" s="49">
        <v>48003.450940527029</v>
      </c>
      <c r="M1851" s="48">
        <f t="shared" si="56"/>
        <v>246007.78287610377</v>
      </c>
    </row>
    <row r="1852" spans="1:13" s="21" customFormat="1" ht="12" customHeight="1" x14ac:dyDescent="0.2">
      <c r="A1852" s="45" t="s">
        <v>28</v>
      </c>
      <c r="B1852" s="54" t="s">
        <v>312</v>
      </c>
      <c r="C1852" s="46">
        <v>508</v>
      </c>
      <c r="D1852" s="47">
        <v>1</v>
      </c>
      <c r="E1852" s="47">
        <v>9749.4610636800007</v>
      </c>
      <c r="F1852" s="48">
        <f t="shared" si="57"/>
        <v>116993.53276416002</v>
      </c>
      <c r="G1852" s="49">
        <v>0</v>
      </c>
      <c r="H1852" s="49">
        <v>1971.5768439466669</v>
      </c>
      <c r="I1852" s="47">
        <v>19715.768439466668</v>
      </c>
      <c r="J1852" s="50"/>
      <c r="K1852" s="50"/>
      <c r="L1852" s="49">
        <v>41784.627096978664</v>
      </c>
      <c r="M1852" s="48">
        <f t="shared" si="56"/>
        <v>180465.50514455201</v>
      </c>
    </row>
    <row r="1853" spans="1:13" s="21" customFormat="1" ht="12" customHeight="1" x14ac:dyDescent="0.2">
      <c r="A1853" s="45" t="s">
        <v>35</v>
      </c>
      <c r="B1853" s="54" t="s">
        <v>312</v>
      </c>
      <c r="C1853" s="46">
        <v>508</v>
      </c>
      <c r="D1853" s="47">
        <v>2</v>
      </c>
      <c r="E1853" s="47">
        <v>8853.6643686400002</v>
      </c>
      <c r="F1853" s="48">
        <f t="shared" si="57"/>
        <v>212487.94484736002</v>
      </c>
      <c r="G1853" s="49">
        <v>23196.862324506623</v>
      </c>
      <c r="H1853" s="49">
        <v>3887.525108849778</v>
      </c>
      <c r="I1853" s="47">
        <v>38875.251088497782</v>
      </c>
      <c r="J1853" s="50"/>
      <c r="K1853" s="50"/>
      <c r="L1853" s="49">
        <v>82288.753404722389</v>
      </c>
      <c r="M1853" s="48">
        <f t="shared" si="56"/>
        <v>360736.33677393658</v>
      </c>
    </row>
    <row r="1854" spans="1:13" s="21" customFormat="1" ht="12" customHeight="1" x14ac:dyDescent="0.2">
      <c r="A1854" s="45" t="s">
        <v>35</v>
      </c>
      <c r="B1854" s="54" t="s">
        <v>312</v>
      </c>
      <c r="C1854" s="46">
        <v>508</v>
      </c>
      <c r="D1854" s="47">
        <v>1</v>
      </c>
      <c r="E1854" s="47">
        <v>9213.3335756800006</v>
      </c>
      <c r="F1854" s="48">
        <f t="shared" si="57"/>
        <v>110560.00290816001</v>
      </c>
      <c r="G1854" s="49">
        <v>14974.960321351675</v>
      </c>
      <c r="H1854" s="49">
        <v>2039.0741178311109</v>
      </c>
      <c r="I1854" s="47">
        <v>20390.741178311109</v>
      </c>
      <c r="J1854" s="50"/>
      <c r="K1854" s="50"/>
      <c r="L1854" s="49">
        <v>42100.010843035903</v>
      </c>
      <c r="M1854" s="48">
        <f t="shared" si="56"/>
        <v>190064.78936868982</v>
      </c>
    </row>
    <row r="1855" spans="1:13" s="21" customFormat="1" ht="12" customHeight="1" x14ac:dyDescent="0.2">
      <c r="A1855" s="45" t="s">
        <v>43</v>
      </c>
      <c r="B1855" s="54" t="s">
        <v>312</v>
      </c>
      <c r="C1855" s="46">
        <v>508</v>
      </c>
      <c r="D1855" s="47">
        <v>1</v>
      </c>
      <c r="E1855" s="47">
        <v>28837.619200000001</v>
      </c>
      <c r="F1855" s="48">
        <f t="shared" si="57"/>
        <v>346051.43040000001</v>
      </c>
      <c r="G1855" s="49">
        <v>0</v>
      </c>
      <c r="H1855" s="49">
        <v>4847.1765333333324</v>
      </c>
      <c r="I1855" s="47">
        <v>48471.765333333329</v>
      </c>
      <c r="J1855" s="50"/>
      <c r="K1855" s="50"/>
      <c r="L1855" s="49">
        <v>32908.277626682095</v>
      </c>
      <c r="M1855" s="48">
        <f t="shared" si="56"/>
        <v>432278.64989334875</v>
      </c>
    </row>
    <row r="1856" spans="1:13" s="21" customFormat="1" ht="12" customHeight="1" x14ac:dyDescent="0.2">
      <c r="A1856" s="45" t="s">
        <v>68</v>
      </c>
      <c r="B1856" s="54" t="s">
        <v>312</v>
      </c>
      <c r="C1856" s="46">
        <v>508</v>
      </c>
      <c r="D1856" s="47">
        <v>1</v>
      </c>
      <c r="E1856" s="47">
        <v>16647.2603648</v>
      </c>
      <c r="F1856" s="48">
        <f t="shared" si="57"/>
        <v>199767.1243776</v>
      </c>
      <c r="G1856" s="49">
        <v>0</v>
      </c>
      <c r="H1856" s="49">
        <v>2815.4500607999998</v>
      </c>
      <c r="I1856" s="47">
        <v>28154.500608000002</v>
      </c>
      <c r="J1856" s="50"/>
      <c r="K1856" s="50"/>
      <c r="L1856" s="49">
        <v>19085.342164216327</v>
      </c>
      <c r="M1856" s="48">
        <f t="shared" si="56"/>
        <v>249822.41721061635</v>
      </c>
    </row>
    <row r="1857" spans="1:13" s="21" customFormat="1" ht="12" customHeight="1" x14ac:dyDescent="0.2">
      <c r="A1857" s="45" t="s">
        <v>68</v>
      </c>
      <c r="B1857" s="54" t="s">
        <v>312</v>
      </c>
      <c r="C1857" s="46">
        <v>508</v>
      </c>
      <c r="D1857" s="47">
        <v>1</v>
      </c>
      <c r="E1857" s="47">
        <v>17904.102062080001</v>
      </c>
      <c r="F1857" s="48">
        <f t="shared" si="57"/>
        <v>214849.22474496003</v>
      </c>
      <c r="G1857" s="49">
        <v>0</v>
      </c>
      <c r="H1857" s="49">
        <v>3024.923677013333</v>
      </c>
      <c r="I1857" s="47">
        <v>30249.236770133331</v>
      </c>
      <c r="J1857" s="50"/>
      <c r="K1857" s="50"/>
      <c r="L1857" s="49">
        <v>20340.172914780665</v>
      </c>
      <c r="M1857" s="48">
        <f t="shared" si="56"/>
        <v>268463.55810688739</v>
      </c>
    </row>
    <row r="1858" spans="1:13" s="21" customFormat="1" ht="12" customHeight="1" x14ac:dyDescent="0.2">
      <c r="A1858" s="45" t="s">
        <v>73</v>
      </c>
      <c r="B1858" s="54" t="s">
        <v>312</v>
      </c>
      <c r="C1858" s="46">
        <v>508</v>
      </c>
      <c r="D1858" s="47">
        <v>1</v>
      </c>
      <c r="E1858" s="47">
        <v>19548.963865599999</v>
      </c>
      <c r="F1858" s="48">
        <f t="shared" si="57"/>
        <v>234587.56638719997</v>
      </c>
      <c r="G1858" s="49">
        <v>0</v>
      </c>
      <c r="H1858" s="49">
        <v>3299.0673109333334</v>
      </c>
      <c r="I1858" s="47">
        <v>32990.673109333336</v>
      </c>
      <c r="J1858" s="50"/>
      <c r="K1858" s="50"/>
      <c r="L1858" s="49">
        <v>22396.981749298433</v>
      </c>
      <c r="M1858" s="48">
        <f t="shared" si="56"/>
        <v>293274.28855676512</v>
      </c>
    </row>
    <row r="1859" spans="1:13" s="21" customFormat="1" ht="12" customHeight="1" x14ac:dyDescent="0.2">
      <c r="A1859" s="51" t="s">
        <v>404</v>
      </c>
      <c r="B1859" s="54" t="s">
        <v>312</v>
      </c>
      <c r="C1859" s="46">
        <v>508</v>
      </c>
      <c r="D1859" s="47">
        <v>1</v>
      </c>
      <c r="E1859" s="47">
        <v>10399.116748799999</v>
      </c>
      <c r="F1859" s="48">
        <f t="shared" si="57"/>
        <v>124789.40098559999</v>
      </c>
      <c r="G1859" s="49">
        <v>13237.847047127038</v>
      </c>
      <c r="H1859" s="49">
        <v>2218.509644231111</v>
      </c>
      <c r="I1859" s="47">
        <v>22185.096442311111</v>
      </c>
      <c r="J1859" s="50"/>
      <c r="K1859" s="50"/>
      <c r="L1859" s="49">
        <v>44447.393562127567</v>
      </c>
      <c r="M1859" s="48">
        <f t="shared" si="56"/>
        <v>206878.24768139681</v>
      </c>
    </row>
    <row r="1860" spans="1:13" s="21" customFormat="1" ht="12" customHeight="1" x14ac:dyDescent="0.2">
      <c r="A1860" s="51" t="s">
        <v>405</v>
      </c>
      <c r="B1860" s="54" t="s">
        <v>312</v>
      </c>
      <c r="C1860" s="46">
        <v>508</v>
      </c>
      <c r="D1860" s="47">
        <v>2</v>
      </c>
      <c r="E1860" s="47">
        <v>10422.69735936</v>
      </c>
      <c r="F1860" s="48">
        <f t="shared" si="57"/>
        <v>250144.73662464001</v>
      </c>
      <c r="G1860" s="49">
        <v>26525.722717618177</v>
      </c>
      <c r="H1860" s="49">
        <v>4445.4035055502218</v>
      </c>
      <c r="I1860" s="47">
        <v>44454.035055502223</v>
      </c>
      <c r="J1860" s="50"/>
      <c r="K1860" s="50"/>
      <c r="L1860" s="49">
        <v>88967.39712718669</v>
      </c>
      <c r="M1860" s="48">
        <f t="shared" si="56"/>
        <v>414537.29503049731</v>
      </c>
    </row>
    <row r="1861" spans="1:13" s="21" customFormat="1" ht="12" customHeight="1" x14ac:dyDescent="0.2">
      <c r="A1861" s="45" t="s">
        <v>32</v>
      </c>
      <c r="B1861" s="54" t="s">
        <v>312</v>
      </c>
      <c r="C1861" s="46">
        <v>508</v>
      </c>
      <c r="D1861" s="47">
        <v>1</v>
      </c>
      <c r="E1861" s="47">
        <v>11122.06857216</v>
      </c>
      <c r="F1861" s="48">
        <f t="shared" si="57"/>
        <v>133464.82286592</v>
      </c>
      <c r="G1861" s="49">
        <v>17505.942926684158</v>
      </c>
      <c r="H1861" s="49">
        <v>2383.7068255288887</v>
      </c>
      <c r="I1861" s="47">
        <v>23837.068255288887</v>
      </c>
      <c r="J1861" s="50"/>
      <c r="K1861" s="50"/>
      <c r="L1861" s="49">
        <v>45878.054015264352</v>
      </c>
      <c r="M1861" s="48">
        <f t="shared" si="56"/>
        <v>223069.59488868626</v>
      </c>
    </row>
    <row r="1862" spans="1:13" s="21" customFormat="1" ht="12" customHeight="1" x14ac:dyDescent="0.2">
      <c r="A1862" s="45" t="s">
        <v>107</v>
      </c>
      <c r="B1862" s="54" t="s">
        <v>312</v>
      </c>
      <c r="C1862" s="46">
        <v>508</v>
      </c>
      <c r="D1862" s="47">
        <v>1</v>
      </c>
      <c r="E1862" s="47">
        <v>9876.3353395199993</v>
      </c>
      <c r="F1862" s="48">
        <f t="shared" si="57"/>
        <v>118516.02407423999</v>
      </c>
      <c r="G1862" s="49">
        <v>9214.5877561221132</v>
      </c>
      <c r="H1862" s="49">
        <v>2026.8386844160002</v>
      </c>
      <c r="I1862" s="47">
        <v>20268.386844160003</v>
      </c>
      <c r="J1862" s="50"/>
      <c r="K1862" s="50"/>
      <c r="L1862" s="49">
        <v>37903.938059610562</v>
      </c>
      <c r="M1862" s="48">
        <f t="shared" si="56"/>
        <v>187929.77541854867</v>
      </c>
    </row>
    <row r="1863" spans="1:13" s="21" customFormat="1" ht="12" customHeight="1" x14ac:dyDescent="0.2">
      <c r="A1863" s="45" t="s">
        <v>33</v>
      </c>
      <c r="B1863" s="54" t="s">
        <v>312</v>
      </c>
      <c r="C1863" s="46">
        <v>508</v>
      </c>
      <c r="D1863" s="47">
        <v>1</v>
      </c>
      <c r="E1863" s="47">
        <v>9859.0487756799994</v>
      </c>
      <c r="F1863" s="48">
        <f t="shared" si="57"/>
        <v>118308.58530815999</v>
      </c>
      <c r="G1863" s="49">
        <v>9498.7072059310085</v>
      </c>
      <c r="H1863" s="49">
        <v>2089.3335357439996</v>
      </c>
      <c r="I1863" s="47">
        <v>20893.335357439999</v>
      </c>
      <c r="J1863" s="50"/>
      <c r="K1863" s="50"/>
      <c r="L1863" s="49">
        <v>42914.108638020261</v>
      </c>
      <c r="M1863" s="48">
        <f t="shared" si="56"/>
        <v>193704.07004529526</v>
      </c>
    </row>
    <row r="1864" spans="1:13" s="21" customFormat="1" ht="12" customHeight="1" x14ac:dyDescent="0.2">
      <c r="A1864" s="45" t="s">
        <v>33</v>
      </c>
      <c r="B1864" s="54" t="s">
        <v>312</v>
      </c>
      <c r="C1864" s="46">
        <v>508</v>
      </c>
      <c r="D1864" s="47">
        <v>1</v>
      </c>
      <c r="E1864" s="47">
        <v>10993.554590719999</v>
      </c>
      <c r="F1864" s="48">
        <f t="shared" si="57"/>
        <v>131922.65508863999</v>
      </c>
      <c r="G1864" s="49">
        <v>13868.426709835774</v>
      </c>
      <c r="H1864" s="49">
        <v>2324.1874827946667</v>
      </c>
      <c r="I1864" s="47">
        <v>23241.874827946667</v>
      </c>
      <c r="J1864" s="50"/>
      <c r="K1864" s="50"/>
      <c r="L1864" s="49">
        <v>45362.597460996309</v>
      </c>
      <c r="M1864" s="48">
        <f t="shared" si="56"/>
        <v>216719.7415702134</v>
      </c>
    </row>
    <row r="1865" spans="1:13" s="21" customFormat="1" ht="12" customHeight="1" x14ac:dyDescent="0.2">
      <c r="A1865" s="45" t="s">
        <v>33</v>
      </c>
      <c r="B1865" s="54" t="s">
        <v>312</v>
      </c>
      <c r="C1865" s="46">
        <v>508</v>
      </c>
      <c r="D1865" s="47">
        <v>1</v>
      </c>
      <c r="E1865" s="47">
        <v>15101.3554432</v>
      </c>
      <c r="F1865" s="48">
        <f t="shared" si="57"/>
        <v>181216.26531839999</v>
      </c>
      <c r="G1865" s="49">
        <v>0</v>
      </c>
      <c r="H1865" s="49">
        <v>2863.5592405333337</v>
      </c>
      <c r="I1865" s="47">
        <v>28635.592405333337</v>
      </c>
      <c r="J1865" s="50"/>
      <c r="K1865" s="50"/>
      <c r="L1865" s="49">
        <v>50033.72948197565</v>
      </c>
      <c r="M1865" s="48">
        <f t="shared" si="56"/>
        <v>262749.14644624229</v>
      </c>
    </row>
    <row r="1866" spans="1:13" s="21" customFormat="1" ht="12" customHeight="1" x14ac:dyDescent="0.2">
      <c r="A1866" s="45" t="s">
        <v>33</v>
      </c>
      <c r="B1866" s="54" t="s">
        <v>312</v>
      </c>
      <c r="C1866" s="46">
        <v>508</v>
      </c>
      <c r="D1866" s="47">
        <v>1</v>
      </c>
      <c r="E1866" s="47">
        <v>15917.633771520001</v>
      </c>
      <c r="F1866" s="48">
        <f t="shared" si="57"/>
        <v>191011.60525824002</v>
      </c>
      <c r="G1866" s="49">
        <v>38183.779809656829</v>
      </c>
      <c r="H1866" s="49">
        <v>3399.5530457315554</v>
      </c>
      <c r="I1866" s="47">
        <v>33995.530457315559</v>
      </c>
      <c r="J1866" s="50"/>
      <c r="K1866" s="50"/>
      <c r="L1866" s="49">
        <v>54675.607353009902</v>
      </c>
      <c r="M1866" s="48">
        <f t="shared" si="56"/>
        <v>321266.0759239539</v>
      </c>
    </row>
    <row r="1867" spans="1:13" s="21" customFormat="1" ht="12" customHeight="1" x14ac:dyDescent="0.2">
      <c r="A1867" s="45" t="s">
        <v>28</v>
      </c>
      <c r="B1867" s="54" t="s">
        <v>313</v>
      </c>
      <c r="C1867" s="46">
        <v>508</v>
      </c>
      <c r="D1867" s="47">
        <v>1</v>
      </c>
      <c r="E1867" s="47">
        <v>9181.9342950400005</v>
      </c>
      <c r="F1867" s="48">
        <f t="shared" si="57"/>
        <v>110183.21154048</v>
      </c>
      <c r="G1867" s="49">
        <v>8959.9949251338239</v>
      </c>
      <c r="H1867" s="49">
        <v>1970.8385016320003</v>
      </c>
      <c r="I1867" s="47">
        <v>19708.385016320004</v>
      </c>
      <c r="J1867" s="50"/>
      <c r="K1867" s="50"/>
      <c r="L1867" s="49">
        <v>41510.480217986835</v>
      </c>
      <c r="M1867" s="48">
        <f t="shared" ref="M1867:M1930" si="58">F1867+G1867+H1867+I1867+J1867+K1867+L1867</f>
        <v>182332.91020155264</v>
      </c>
    </row>
    <row r="1868" spans="1:13" s="21" customFormat="1" ht="12" customHeight="1" x14ac:dyDescent="0.2">
      <c r="A1868" s="45" t="s">
        <v>29</v>
      </c>
      <c r="B1868" s="54" t="s">
        <v>313</v>
      </c>
      <c r="C1868" s="46">
        <v>508</v>
      </c>
      <c r="D1868" s="47">
        <v>1</v>
      </c>
      <c r="E1868" s="47">
        <v>8823.6703027200001</v>
      </c>
      <c r="F1868" s="48">
        <f t="shared" ref="F1868:F1931" si="59">(D1868*E1868)*12</f>
        <v>105884.04363264001</v>
      </c>
      <c r="G1868" s="49">
        <v>8674.9600928440304</v>
      </c>
      <c r="H1868" s="49">
        <v>1908.1423029759999</v>
      </c>
      <c r="I1868" s="47">
        <v>19081.423029759997</v>
      </c>
      <c r="J1868" s="50"/>
      <c r="K1868" s="50"/>
      <c r="L1868" s="49">
        <v>40830.937497172665</v>
      </c>
      <c r="M1868" s="48">
        <f t="shared" si="58"/>
        <v>176379.5065553927</v>
      </c>
    </row>
    <row r="1869" spans="1:13" s="21" customFormat="1" ht="12" customHeight="1" x14ac:dyDescent="0.2">
      <c r="A1869" s="45" t="s">
        <v>29</v>
      </c>
      <c r="B1869" s="54" t="s">
        <v>313</v>
      </c>
      <c r="C1869" s="46">
        <v>508</v>
      </c>
      <c r="D1869" s="47">
        <v>1</v>
      </c>
      <c r="E1869" s="47">
        <v>9538.4331161600003</v>
      </c>
      <c r="F1869" s="48">
        <f t="shared" si="59"/>
        <v>114461.19739392001</v>
      </c>
      <c r="G1869" s="49">
        <v>15406.042312028163</v>
      </c>
      <c r="H1869" s="49">
        <v>2097.7726459733331</v>
      </c>
      <c r="I1869" s="47">
        <v>20977.726459733334</v>
      </c>
      <c r="J1869" s="50"/>
      <c r="K1869" s="50"/>
      <c r="L1869" s="49">
        <v>42731.904652536607</v>
      </c>
      <c r="M1869" s="48">
        <f t="shared" si="58"/>
        <v>195674.64346419144</v>
      </c>
    </row>
    <row r="1870" spans="1:13" s="21" customFormat="1" ht="12" customHeight="1" x14ac:dyDescent="0.2">
      <c r="A1870" s="45" t="s">
        <v>43</v>
      </c>
      <c r="B1870" s="54" t="s">
        <v>313</v>
      </c>
      <c r="C1870" s="46">
        <v>508</v>
      </c>
      <c r="D1870" s="47">
        <v>1</v>
      </c>
      <c r="E1870" s="47">
        <v>43680</v>
      </c>
      <c r="F1870" s="48">
        <f t="shared" si="59"/>
        <v>524160</v>
      </c>
      <c r="G1870" s="49">
        <v>0</v>
      </c>
      <c r="H1870" s="49">
        <v>7320.9066666666658</v>
      </c>
      <c r="I1870" s="47">
        <v>73209.066666666666</v>
      </c>
      <c r="J1870" s="50"/>
      <c r="K1870" s="50"/>
      <c r="L1870" s="49">
        <v>54636.692999999992</v>
      </c>
      <c r="M1870" s="48">
        <f t="shared" si="58"/>
        <v>659326.66633333324</v>
      </c>
    </row>
    <row r="1871" spans="1:13" s="21" customFormat="1" ht="12" customHeight="1" x14ac:dyDescent="0.2">
      <c r="A1871" s="45" t="s">
        <v>32</v>
      </c>
      <c r="B1871" s="54" t="s">
        <v>313</v>
      </c>
      <c r="C1871" s="46">
        <v>508</v>
      </c>
      <c r="D1871" s="47">
        <v>1</v>
      </c>
      <c r="E1871" s="47">
        <v>8456.2135756799998</v>
      </c>
      <c r="F1871" s="48">
        <f t="shared" si="59"/>
        <v>101474.56290816001</v>
      </c>
      <c r="G1871" s="49">
        <v>11176.815361081346</v>
      </c>
      <c r="H1871" s="49">
        <v>1873.1046356764446</v>
      </c>
      <c r="I1871" s="47">
        <v>18731.046356764447</v>
      </c>
      <c r="J1871" s="50"/>
      <c r="K1871" s="50"/>
      <c r="L1871" s="49">
        <v>40498.94427639756</v>
      </c>
      <c r="M1871" s="48">
        <f t="shared" si="58"/>
        <v>173754.47353807979</v>
      </c>
    </row>
    <row r="1872" spans="1:13" s="21" customFormat="1" ht="12" customHeight="1" x14ac:dyDescent="0.2">
      <c r="A1872" s="45" t="s">
        <v>32</v>
      </c>
      <c r="B1872" s="54" t="s">
        <v>313</v>
      </c>
      <c r="C1872" s="46">
        <v>508</v>
      </c>
      <c r="D1872" s="47">
        <v>1</v>
      </c>
      <c r="E1872" s="47">
        <v>9818.4515686399991</v>
      </c>
      <c r="F1872" s="48">
        <f t="shared" si="59"/>
        <v>117821.41882368</v>
      </c>
      <c r="G1872" s="49">
        <v>15777.34678001664</v>
      </c>
      <c r="H1872" s="49">
        <v>2148.3315332266666</v>
      </c>
      <c r="I1872" s="47">
        <v>21483.315332266666</v>
      </c>
      <c r="J1872" s="50"/>
      <c r="K1872" s="50"/>
      <c r="L1872" s="49">
        <v>43372.046791306522</v>
      </c>
      <c r="M1872" s="48">
        <f t="shared" si="58"/>
        <v>200602.45926049651</v>
      </c>
    </row>
    <row r="1873" spans="1:13" s="21" customFormat="1" ht="12" customHeight="1" x14ac:dyDescent="0.2">
      <c r="A1873" s="45" t="s">
        <v>33</v>
      </c>
      <c r="B1873" s="54" t="s">
        <v>313</v>
      </c>
      <c r="C1873" s="46">
        <v>508</v>
      </c>
      <c r="D1873" s="47">
        <v>1</v>
      </c>
      <c r="E1873" s="47">
        <v>9785.2369305600005</v>
      </c>
      <c r="F1873" s="48">
        <f t="shared" si="59"/>
        <v>117422.84316672001</v>
      </c>
      <c r="G1873" s="49">
        <v>12586.64333593805</v>
      </c>
      <c r="H1873" s="49">
        <v>2109.3754543217783</v>
      </c>
      <c r="I1873" s="47">
        <v>21093.754543217783</v>
      </c>
      <c r="J1873" s="50"/>
      <c r="K1873" s="50"/>
      <c r="L1873" s="49">
        <v>42994.310471586025</v>
      </c>
      <c r="M1873" s="48">
        <f t="shared" si="58"/>
        <v>196206.92697178363</v>
      </c>
    </row>
    <row r="1874" spans="1:13" s="21" customFormat="1" ht="12" customHeight="1" x14ac:dyDescent="0.2">
      <c r="A1874" s="45" t="s">
        <v>28</v>
      </c>
      <c r="B1874" s="54" t="s">
        <v>314</v>
      </c>
      <c r="C1874" s="46">
        <v>508</v>
      </c>
      <c r="D1874" s="47">
        <v>1</v>
      </c>
      <c r="E1874" s="47">
        <v>7792.5265100799998</v>
      </c>
      <c r="F1874" s="48">
        <f t="shared" si="59"/>
        <v>93510.318120960001</v>
      </c>
      <c r="G1874" s="49">
        <v>10472.776121892863</v>
      </c>
      <c r="H1874" s="49">
        <v>1755.1158240142222</v>
      </c>
      <c r="I1874" s="47">
        <v>17551.158240142224</v>
      </c>
      <c r="J1874" s="50"/>
      <c r="K1874" s="50"/>
      <c r="L1874" s="49">
        <v>39223.260662736866</v>
      </c>
      <c r="M1874" s="48">
        <f t="shared" si="58"/>
        <v>162512.62896974618</v>
      </c>
    </row>
    <row r="1875" spans="1:13" s="21" customFormat="1" ht="12" customHeight="1" x14ac:dyDescent="0.2">
      <c r="A1875" s="45" t="s">
        <v>28</v>
      </c>
      <c r="B1875" s="54" t="s">
        <v>314</v>
      </c>
      <c r="C1875" s="46">
        <v>508</v>
      </c>
      <c r="D1875" s="47">
        <v>1</v>
      </c>
      <c r="E1875" s="47">
        <v>8642.2487756800001</v>
      </c>
      <c r="F1875" s="48">
        <f t="shared" si="59"/>
        <v>103706.98530816</v>
      </c>
      <c r="G1875" s="49">
        <v>17061.242251862015</v>
      </c>
      <c r="H1875" s="49">
        <v>1965.7456088746667</v>
      </c>
      <c r="I1875" s="47">
        <v>19657.456088746669</v>
      </c>
      <c r="J1875" s="50"/>
      <c r="K1875" s="50"/>
      <c r="L1875" s="49">
        <v>41279.763938535776</v>
      </c>
      <c r="M1875" s="48">
        <f t="shared" si="58"/>
        <v>183671.19319617911</v>
      </c>
    </row>
    <row r="1876" spans="1:13" s="21" customFormat="1" ht="12" customHeight="1" x14ac:dyDescent="0.2">
      <c r="A1876" s="45" t="s">
        <v>73</v>
      </c>
      <c r="B1876" s="54" t="s">
        <v>314</v>
      </c>
      <c r="C1876" s="46">
        <v>508</v>
      </c>
      <c r="D1876" s="47">
        <v>1</v>
      </c>
      <c r="E1876" s="47">
        <v>20886.860666879998</v>
      </c>
      <c r="F1876" s="48">
        <f t="shared" si="59"/>
        <v>250642.32800255998</v>
      </c>
      <c r="G1876" s="49">
        <v>0</v>
      </c>
      <c r="H1876" s="49">
        <v>3522.050111146666</v>
      </c>
      <c r="I1876" s="47">
        <v>35220.501111466663</v>
      </c>
      <c r="J1876" s="50"/>
      <c r="K1876" s="50"/>
      <c r="L1876" s="49">
        <v>24309.850779423738</v>
      </c>
      <c r="M1876" s="48">
        <f t="shared" si="58"/>
        <v>313694.73000459705</v>
      </c>
    </row>
    <row r="1877" spans="1:13" s="21" customFormat="1" ht="12" customHeight="1" x14ac:dyDescent="0.2">
      <c r="A1877" s="45" t="s">
        <v>28</v>
      </c>
      <c r="B1877" s="54" t="s">
        <v>315</v>
      </c>
      <c r="C1877" s="46">
        <v>508</v>
      </c>
      <c r="D1877" s="47">
        <v>1</v>
      </c>
      <c r="E1877" s="47">
        <v>8642.2487756800001</v>
      </c>
      <c r="F1877" s="48">
        <f t="shared" si="59"/>
        <v>103706.98530816</v>
      </c>
      <c r="G1877" s="49">
        <v>19904.782627172353</v>
      </c>
      <c r="H1877" s="49">
        <v>1995.5296332515554</v>
      </c>
      <c r="I1877" s="47">
        <v>19955.296332515554</v>
      </c>
      <c r="J1877" s="50"/>
      <c r="K1877" s="50"/>
      <c r="L1877" s="49">
        <v>41521.105079422683</v>
      </c>
      <c r="M1877" s="48">
        <f t="shared" si="58"/>
        <v>187083.69898052214</v>
      </c>
    </row>
    <row r="1878" spans="1:13" s="21" customFormat="1" ht="12" customHeight="1" x14ac:dyDescent="0.2">
      <c r="A1878" s="45" t="s">
        <v>73</v>
      </c>
      <c r="B1878" s="54" t="s">
        <v>315</v>
      </c>
      <c r="C1878" s="46">
        <v>508</v>
      </c>
      <c r="D1878" s="47">
        <v>1</v>
      </c>
      <c r="E1878" s="47">
        <v>20888.663910399999</v>
      </c>
      <c r="F1878" s="48">
        <f t="shared" si="59"/>
        <v>250663.96692479998</v>
      </c>
      <c r="G1878" s="49">
        <v>0</v>
      </c>
      <c r="H1878" s="49">
        <v>3522.3506517333326</v>
      </c>
      <c r="I1878" s="47">
        <v>35223.506517333328</v>
      </c>
      <c r="J1878" s="50"/>
      <c r="K1878" s="50"/>
      <c r="L1878" s="49">
        <v>24311.74202122751</v>
      </c>
      <c r="M1878" s="48">
        <f t="shared" si="58"/>
        <v>313721.56611509412</v>
      </c>
    </row>
    <row r="1879" spans="1:13" s="21" customFormat="1" ht="12" customHeight="1" x14ac:dyDescent="0.2">
      <c r="A1879" s="45" t="s">
        <v>33</v>
      </c>
      <c r="B1879" s="54" t="s">
        <v>315</v>
      </c>
      <c r="C1879" s="46">
        <v>508</v>
      </c>
      <c r="D1879" s="47">
        <v>1</v>
      </c>
      <c r="E1879" s="47">
        <v>9324.4753305600007</v>
      </c>
      <c r="F1879" s="48">
        <f t="shared" si="59"/>
        <v>111893.70396672</v>
      </c>
      <c r="G1879" s="49">
        <v>12097.867430658049</v>
      </c>
      <c r="H1879" s="49">
        <v>2027.4622809884445</v>
      </c>
      <c r="I1879" s="47">
        <v>20274.622809884444</v>
      </c>
      <c r="J1879" s="50"/>
      <c r="K1879" s="50"/>
      <c r="L1879" s="49">
        <v>42048.441721894866</v>
      </c>
      <c r="M1879" s="48">
        <f t="shared" si="58"/>
        <v>188342.09821014581</v>
      </c>
    </row>
    <row r="1880" spans="1:13" s="21" customFormat="1" ht="12" customHeight="1" x14ac:dyDescent="0.2">
      <c r="A1880" s="45" t="s">
        <v>28</v>
      </c>
      <c r="B1880" s="54" t="s">
        <v>316</v>
      </c>
      <c r="C1880" s="46">
        <v>508</v>
      </c>
      <c r="D1880" s="47">
        <v>1</v>
      </c>
      <c r="E1880" s="47">
        <v>8785.9016960000008</v>
      </c>
      <c r="F1880" s="48">
        <f t="shared" si="59"/>
        <v>105430.82035200001</v>
      </c>
      <c r="G1880" s="49">
        <v>5763.2742595584004</v>
      </c>
      <c r="H1880" s="49">
        <v>1871.3497365333337</v>
      </c>
      <c r="I1880" s="47">
        <v>18713.497365333336</v>
      </c>
      <c r="J1880" s="50"/>
      <c r="K1880" s="50"/>
      <c r="L1880" s="49">
        <v>40514.870409119059</v>
      </c>
      <c r="M1880" s="48">
        <f t="shared" si="58"/>
        <v>172293.81212254413</v>
      </c>
    </row>
    <row r="1881" spans="1:13" s="21" customFormat="1" ht="12" customHeight="1" x14ac:dyDescent="0.2">
      <c r="A1881" s="45" t="s">
        <v>73</v>
      </c>
      <c r="B1881" s="54" t="s">
        <v>316</v>
      </c>
      <c r="C1881" s="46">
        <v>508</v>
      </c>
      <c r="D1881" s="47">
        <v>1</v>
      </c>
      <c r="E1881" s="47">
        <v>21404.092170240001</v>
      </c>
      <c r="F1881" s="48">
        <f t="shared" si="59"/>
        <v>256849.10604288001</v>
      </c>
      <c r="G1881" s="49">
        <v>0</v>
      </c>
      <c r="H1881" s="49">
        <v>3608.2553617066669</v>
      </c>
      <c r="I1881" s="47">
        <v>36082.553617066667</v>
      </c>
      <c r="J1881" s="50"/>
      <c r="K1881" s="50"/>
      <c r="L1881" s="49">
        <v>24852.323180147709</v>
      </c>
      <c r="M1881" s="48">
        <f t="shared" si="58"/>
        <v>321392.23820180108</v>
      </c>
    </row>
    <row r="1882" spans="1:13" s="21" customFormat="1" ht="12" customHeight="1" x14ac:dyDescent="0.2">
      <c r="A1882" s="45" t="s">
        <v>33</v>
      </c>
      <c r="B1882" s="54" t="s">
        <v>316</v>
      </c>
      <c r="C1882" s="46">
        <v>508</v>
      </c>
      <c r="D1882" s="47">
        <v>1</v>
      </c>
      <c r="E1882" s="47">
        <v>11124.520775679999</v>
      </c>
      <c r="F1882" s="48">
        <f t="shared" si="59"/>
        <v>133494.24930815998</v>
      </c>
      <c r="G1882" s="49">
        <v>14007.355638841342</v>
      </c>
      <c r="H1882" s="49">
        <v>2347.4703601208885</v>
      </c>
      <c r="I1882" s="47">
        <v>23474.703601208887</v>
      </c>
      <c r="J1882" s="50"/>
      <c r="K1882" s="50"/>
      <c r="L1882" s="49">
        <v>45564.234629162136</v>
      </c>
      <c r="M1882" s="48">
        <f t="shared" si="58"/>
        <v>218888.01353749324</v>
      </c>
    </row>
    <row r="1883" spans="1:13" s="21" customFormat="1" ht="12" customHeight="1" x14ac:dyDescent="0.2">
      <c r="A1883" s="45" t="s">
        <v>28</v>
      </c>
      <c r="B1883" s="54" t="s">
        <v>317</v>
      </c>
      <c r="C1883" s="46">
        <v>508</v>
      </c>
      <c r="D1883" s="47">
        <v>1</v>
      </c>
      <c r="E1883" s="47">
        <v>9022.1555840000001</v>
      </c>
      <c r="F1883" s="48">
        <f t="shared" si="59"/>
        <v>108265.867008</v>
      </c>
      <c r="G1883" s="49">
        <v>14431.859904384</v>
      </c>
      <c r="H1883" s="49">
        <v>1965.1225360000001</v>
      </c>
      <c r="I1883" s="47">
        <v>19651.22536</v>
      </c>
      <c r="J1883" s="50"/>
      <c r="K1883" s="50"/>
      <c r="L1883" s="49">
        <v>38774.524511127427</v>
      </c>
      <c r="M1883" s="48">
        <f t="shared" si="58"/>
        <v>183088.59931951144</v>
      </c>
    </row>
    <row r="1884" spans="1:13" s="21" customFormat="1" ht="12" customHeight="1" x14ac:dyDescent="0.2">
      <c r="A1884" s="45" t="s">
        <v>55</v>
      </c>
      <c r="B1884" s="54" t="s">
        <v>317</v>
      </c>
      <c r="C1884" s="46">
        <v>508</v>
      </c>
      <c r="D1884" s="47">
        <v>1</v>
      </c>
      <c r="E1884" s="47">
        <v>28837.619200000001</v>
      </c>
      <c r="F1884" s="48">
        <f t="shared" si="59"/>
        <v>346051.43040000001</v>
      </c>
      <c r="G1884" s="49">
        <v>0</v>
      </c>
      <c r="H1884" s="49">
        <v>4847.1765333333324</v>
      </c>
      <c r="I1884" s="47">
        <v>48471.765333333329</v>
      </c>
      <c r="J1884" s="50"/>
      <c r="K1884" s="50"/>
      <c r="L1884" s="49">
        <v>32908.277626682095</v>
      </c>
      <c r="M1884" s="48">
        <f t="shared" si="58"/>
        <v>432278.64989334875</v>
      </c>
    </row>
    <row r="1885" spans="1:13" s="21" customFormat="1" ht="12" customHeight="1" x14ac:dyDescent="0.2">
      <c r="A1885" s="45" t="s">
        <v>32</v>
      </c>
      <c r="B1885" s="54" t="s">
        <v>317</v>
      </c>
      <c r="C1885" s="46">
        <v>508</v>
      </c>
      <c r="D1885" s="47">
        <v>1</v>
      </c>
      <c r="E1885" s="47">
        <v>9212.21909504</v>
      </c>
      <c r="F1885" s="48">
        <f t="shared" si="59"/>
        <v>110546.62914048</v>
      </c>
      <c r="G1885" s="49">
        <v>11978.786016018432</v>
      </c>
      <c r="H1885" s="49">
        <v>2007.505616896</v>
      </c>
      <c r="I1885" s="47">
        <v>20075.05616896</v>
      </c>
      <c r="J1885" s="50"/>
      <c r="K1885" s="50"/>
      <c r="L1885" s="49">
        <v>41832.884005599786</v>
      </c>
      <c r="M1885" s="48">
        <f t="shared" si="58"/>
        <v>186440.86094795424</v>
      </c>
    </row>
    <row r="1886" spans="1:13" s="21" customFormat="1" ht="12" customHeight="1" x14ac:dyDescent="0.2">
      <c r="A1886" s="45" t="s">
        <v>28</v>
      </c>
      <c r="B1886" s="54" t="s">
        <v>318</v>
      </c>
      <c r="C1886" s="46">
        <v>508</v>
      </c>
      <c r="D1886" s="47">
        <v>1</v>
      </c>
      <c r="E1886" s="47">
        <v>6643.9754700800004</v>
      </c>
      <c r="F1886" s="48">
        <f t="shared" si="59"/>
        <v>79727.705640960005</v>
      </c>
      <c r="G1886" s="49">
        <v>4627.1965893304314</v>
      </c>
      <c r="H1886" s="49">
        <v>1502.4624420693335</v>
      </c>
      <c r="I1886" s="47">
        <v>15024.624420693333</v>
      </c>
      <c r="J1886" s="50"/>
      <c r="K1886" s="50"/>
      <c r="L1886" s="49">
        <v>36294.814127155594</v>
      </c>
      <c r="M1886" s="48">
        <f t="shared" si="58"/>
        <v>137176.80322020868</v>
      </c>
    </row>
    <row r="1887" spans="1:13" s="21" customFormat="1" ht="12" customHeight="1" x14ac:dyDescent="0.2">
      <c r="A1887" s="45" t="s">
        <v>28</v>
      </c>
      <c r="B1887" s="54" t="s">
        <v>318</v>
      </c>
      <c r="C1887" s="46">
        <v>508</v>
      </c>
      <c r="D1887" s="47">
        <v>1</v>
      </c>
      <c r="E1887" s="47">
        <v>6678.0683673599997</v>
      </c>
      <c r="F1887" s="48">
        <f t="shared" si="59"/>
        <v>80136.820408319996</v>
      </c>
      <c r="G1887" s="49">
        <v>0</v>
      </c>
      <c r="H1887" s="49">
        <v>1459.6780612266666</v>
      </c>
      <c r="I1887" s="47">
        <v>14596.780612266668</v>
      </c>
      <c r="J1887" s="50"/>
      <c r="K1887" s="50"/>
      <c r="L1887" s="49">
        <v>35996.25730762985</v>
      </c>
      <c r="M1887" s="48">
        <f t="shared" si="58"/>
        <v>132189.53638944318</v>
      </c>
    </row>
    <row r="1888" spans="1:13" s="21" customFormat="1" ht="12" customHeight="1" x14ac:dyDescent="0.2">
      <c r="A1888" s="45" t="s">
        <v>28</v>
      </c>
      <c r="B1888" s="54" t="s">
        <v>318</v>
      </c>
      <c r="C1888" s="46">
        <v>508</v>
      </c>
      <c r="D1888" s="47">
        <v>1</v>
      </c>
      <c r="E1888" s="47">
        <v>7376.4306636800002</v>
      </c>
      <c r="F1888" s="48">
        <f t="shared" si="59"/>
        <v>88517.167964160006</v>
      </c>
      <c r="G1888" s="49">
        <v>5015.6908240158709</v>
      </c>
      <c r="H1888" s="49">
        <v>1628.6075031893333</v>
      </c>
      <c r="I1888" s="47">
        <v>16286.075031893333</v>
      </c>
      <c r="J1888" s="50"/>
      <c r="K1888" s="50"/>
      <c r="L1888" s="49">
        <v>38116.018239551915</v>
      </c>
      <c r="M1888" s="48">
        <f t="shared" si="58"/>
        <v>149563.55956281043</v>
      </c>
    </row>
    <row r="1889" spans="1:13" s="21" customFormat="1" ht="12" customHeight="1" x14ac:dyDescent="0.2">
      <c r="A1889" s="45" t="s">
        <v>28</v>
      </c>
      <c r="B1889" s="54" t="s">
        <v>318</v>
      </c>
      <c r="C1889" s="46">
        <v>508</v>
      </c>
      <c r="D1889" s="47">
        <v>1</v>
      </c>
      <c r="E1889" s="47">
        <v>7376.7793715199996</v>
      </c>
      <c r="F1889" s="48">
        <f t="shared" si="59"/>
        <v>88521.352458239999</v>
      </c>
      <c r="G1889" s="49">
        <v>5015.8757786542092</v>
      </c>
      <c r="H1889" s="49">
        <v>1628.6675584284449</v>
      </c>
      <c r="I1889" s="47">
        <v>16286.67558428445</v>
      </c>
      <c r="J1889" s="50"/>
      <c r="K1889" s="50"/>
      <c r="L1889" s="49">
        <v>38116.579178732398</v>
      </c>
      <c r="M1889" s="48">
        <f t="shared" si="58"/>
        <v>149569.15055833949</v>
      </c>
    </row>
    <row r="1890" spans="1:13" s="21" customFormat="1" ht="12" customHeight="1" x14ac:dyDescent="0.2">
      <c r="A1890" s="45" t="s">
        <v>28</v>
      </c>
      <c r="B1890" s="54" t="s">
        <v>318</v>
      </c>
      <c r="C1890" s="46">
        <v>508</v>
      </c>
      <c r="D1890" s="47">
        <v>1</v>
      </c>
      <c r="E1890" s="47">
        <v>8108.98709504</v>
      </c>
      <c r="F1890" s="48">
        <f t="shared" si="59"/>
        <v>97307.84514048</v>
      </c>
      <c r="G1890" s="49">
        <v>8106.3581328138225</v>
      </c>
      <c r="H1890" s="49">
        <v>1783.0727416319999</v>
      </c>
      <c r="I1890" s="47">
        <v>17830.727416319998</v>
      </c>
      <c r="J1890" s="50"/>
      <c r="K1890" s="50"/>
      <c r="L1890" s="49">
        <v>39534.450232015835</v>
      </c>
      <c r="M1890" s="48">
        <f t="shared" si="58"/>
        <v>164562.45366326167</v>
      </c>
    </row>
    <row r="1891" spans="1:13" s="21" customFormat="1" ht="12" customHeight="1" x14ac:dyDescent="0.2">
      <c r="A1891" s="45" t="s">
        <v>28</v>
      </c>
      <c r="B1891" s="54" t="s">
        <v>318</v>
      </c>
      <c r="C1891" s="46">
        <v>508</v>
      </c>
      <c r="D1891" s="47">
        <v>1</v>
      </c>
      <c r="E1891" s="47">
        <v>8416.1614950399999</v>
      </c>
      <c r="F1891" s="48">
        <f t="shared" si="59"/>
        <v>100993.93794048</v>
      </c>
      <c r="G1891" s="49">
        <v>11134.328113938433</v>
      </c>
      <c r="H1891" s="49">
        <v>1865.9842657848887</v>
      </c>
      <c r="I1891" s="47">
        <v>18659.842657848887</v>
      </c>
      <c r="J1891" s="50"/>
      <c r="K1891" s="50"/>
      <c r="L1891" s="49">
        <v>40406.629896004444</v>
      </c>
      <c r="M1891" s="48">
        <f t="shared" si="58"/>
        <v>173060.72287405666</v>
      </c>
    </row>
    <row r="1892" spans="1:13" s="21" customFormat="1" ht="12" customHeight="1" x14ac:dyDescent="0.2">
      <c r="A1892" s="45" t="s">
        <v>28</v>
      </c>
      <c r="B1892" s="54" t="s">
        <v>318</v>
      </c>
      <c r="C1892" s="46">
        <v>508</v>
      </c>
      <c r="D1892" s="47">
        <v>1</v>
      </c>
      <c r="E1892" s="47">
        <v>9435.0286950400005</v>
      </c>
      <c r="F1892" s="48">
        <f t="shared" si="59"/>
        <v>113220.34434048001</v>
      </c>
      <c r="G1892" s="49">
        <v>12215.142439698433</v>
      </c>
      <c r="H1892" s="49">
        <v>2047.1162124515556</v>
      </c>
      <c r="I1892" s="47">
        <v>20471.162124515555</v>
      </c>
      <c r="J1892" s="50"/>
      <c r="K1892" s="50"/>
      <c r="L1892" s="49">
        <v>42260.729535268045</v>
      </c>
      <c r="M1892" s="48">
        <f t="shared" si="58"/>
        <v>190214.49465241359</v>
      </c>
    </row>
    <row r="1893" spans="1:13" s="21" customFormat="1" ht="12" customHeight="1" x14ac:dyDescent="0.2">
      <c r="A1893" s="45" t="s">
        <v>28</v>
      </c>
      <c r="B1893" s="54" t="s">
        <v>318</v>
      </c>
      <c r="C1893" s="46">
        <v>508</v>
      </c>
      <c r="D1893" s="47">
        <v>1</v>
      </c>
      <c r="E1893" s="47">
        <v>9454.4974950399992</v>
      </c>
      <c r="F1893" s="48">
        <f t="shared" si="59"/>
        <v>113453.96994047999</v>
      </c>
      <c r="G1893" s="49">
        <v>9176.8462070538226</v>
      </c>
      <c r="H1893" s="49">
        <v>2018.5370616320004</v>
      </c>
      <c r="I1893" s="47">
        <v>20185.370616320004</v>
      </c>
      <c r="J1893" s="50"/>
      <c r="K1893" s="50"/>
      <c r="L1893" s="49">
        <v>42027.468646889232</v>
      </c>
      <c r="M1893" s="48">
        <f t="shared" si="58"/>
        <v>186862.19247237506</v>
      </c>
    </row>
    <row r="1894" spans="1:13" s="21" customFormat="1" ht="12" customHeight="1" x14ac:dyDescent="0.2">
      <c r="A1894" s="45" t="s">
        <v>28</v>
      </c>
      <c r="B1894" s="54" t="s">
        <v>318</v>
      </c>
      <c r="C1894" s="46">
        <v>508</v>
      </c>
      <c r="D1894" s="47">
        <v>1</v>
      </c>
      <c r="E1894" s="47">
        <v>9538.8622950400004</v>
      </c>
      <c r="F1894" s="48">
        <f t="shared" si="59"/>
        <v>114466.34754048</v>
      </c>
      <c r="G1894" s="49">
        <v>12325.28912257843</v>
      </c>
      <c r="H1894" s="49">
        <v>2065.5755191182225</v>
      </c>
      <c r="I1894" s="47">
        <v>20655.755191182223</v>
      </c>
      <c r="J1894" s="50"/>
      <c r="K1894" s="50"/>
      <c r="L1894" s="49">
        <v>42460.113859773643</v>
      </c>
      <c r="M1894" s="48">
        <f t="shared" si="58"/>
        <v>191973.08123313251</v>
      </c>
    </row>
    <row r="1895" spans="1:13" s="21" customFormat="1" ht="12" customHeight="1" x14ac:dyDescent="0.2">
      <c r="A1895" s="45" t="s">
        <v>28</v>
      </c>
      <c r="B1895" s="54" t="s">
        <v>318</v>
      </c>
      <c r="C1895" s="46">
        <v>508</v>
      </c>
      <c r="D1895" s="47">
        <v>1</v>
      </c>
      <c r="E1895" s="47">
        <v>10655.07349504</v>
      </c>
      <c r="F1895" s="48">
        <f t="shared" si="59"/>
        <v>127860.88194048</v>
      </c>
      <c r="G1895" s="49">
        <v>13509.365963538432</v>
      </c>
      <c r="H1895" s="49">
        <v>2264.013065784889</v>
      </c>
      <c r="I1895" s="47">
        <v>22640.130657848887</v>
      </c>
      <c r="J1895" s="50"/>
      <c r="K1895" s="50"/>
      <c r="L1895" s="49">
        <v>44841.467753878191</v>
      </c>
      <c r="M1895" s="48">
        <f t="shared" si="58"/>
        <v>211115.8593815304</v>
      </c>
    </row>
    <row r="1896" spans="1:13" s="21" customFormat="1" ht="12" customHeight="1" x14ac:dyDescent="0.2">
      <c r="A1896" s="45" t="s">
        <v>28</v>
      </c>
      <c r="B1896" s="54" t="s">
        <v>318</v>
      </c>
      <c r="C1896" s="46">
        <v>508</v>
      </c>
      <c r="D1896" s="47">
        <v>1</v>
      </c>
      <c r="E1896" s="47">
        <v>11357.4230016</v>
      </c>
      <c r="F1896" s="48">
        <f t="shared" si="59"/>
        <v>136289.0760192</v>
      </c>
      <c r="G1896" s="49">
        <v>0</v>
      </c>
      <c r="H1896" s="49">
        <v>2239.5705002666668</v>
      </c>
      <c r="I1896" s="47">
        <v>22395.705002666669</v>
      </c>
      <c r="J1896" s="50"/>
      <c r="K1896" s="50"/>
      <c r="L1896" s="49">
        <v>44629.78731486942</v>
      </c>
      <c r="M1896" s="48">
        <f t="shared" si="58"/>
        <v>205554.13883700274</v>
      </c>
    </row>
    <row r="1897" spans="1:13" s="21" customFormat="1" ht="12" customHeight="1" x14ac:dyDescent="0.2">
      <c r="A1897" s="45" t="s">
        <v>29</v>
      </c>
      <c r="B1897" s="54" t="s">
        <v>318</v>
      </c>
      <c r="C1897" s="46">
        <v>508</v>
      </c>
      <c r="D1897" s="47">
        <v>1</v>
      </c>
      <c r="E1897" s="47">
        <v>7376.4306636800002</v>
      </c>
      <c r="F1897" s="48">
        <f t="shared" si="59"/>
        <v>88517.167964160006</v>
      </c>
      <c r="G1897" s="49">
        <v>7523.5362360238069</v>
      </c>
      <c r="H1897" s="49">
        <v>1654.8753661440001</v>
      </c>
      <c r="I1897" s="47">
        <v>16548.753661440001</v>
      </c>
      <c r="J1897" s="50"/>
      <c r="K1897" s="50"/>
      <c r="L1897" s="49">
        <v>38325.740857381978</v>
      </c>
      <c r="M1897" s="48">
        <f t="shared" si="58"/>
        <v>152570.0740851498</v>
      </c>
    </row>
    <row r="1898" spans="1:13" s="21" customFormat="1" ht="12" customHeight="1" x14ac:dyDescent="0.2">
      <c r="A1898" s="45" t="s">
        <v>30</v>
      </c>
      <c r="B1898" s="54" t="s">
        <v>318</v>
      </c>
      <c r="C1898" s="46">
        <v>508</v>
      </c>
      <c r="D1898" s="47">
        <v>1</v>
      </c>
      <c r="E1898" s="47">
        <v>6643.9754700800004</v>
      </c>
      <c r="F1898" s="48">
        <f t="shared" si="59"/>
        <v>79727.705640960005</v>
      </c>
      <c r="G1898" s="49">
        <v>4627.1965893304314</v>
      </c>
      <c r="H1898" s="49">
        <v>1502.4624420693335</v>
      </c>
      <c r="I1898" s="47">
        <v>15024.624420693333</v>
      </c>
      <c r="J1898" s="50"/>
      <c r="K1898" s="50"/>
      <c r="L1898" s="49">
        <v>36294.814127155594</v>
      </c>
      <c r="M1898" s="48">
        <f t="shared" si="58"/>
        <v>137176.80322020868</v>
      </c>
    </row>
    <row r="1899" spans="1:13" s="21" customFormat="1" ht="12" customHeight="1" x14ac:dyDescent="0.2">
      <c r="A1899" s="45" t="s">
        <v>35</v>
      </c>
      <c r="B1899" s="54" t="s">
        <v>318</v>
      </c>
      <c r="C1899" s="46">
        <v>508</v>
      </c>
      <c r="D1899" s="47">
        <v>1</v>
      </c>
      <c r="E1899" s="47">
        <v>9718.9443686400009</v>
      </c>
      <c r="F1899" s="48">
        <f t="shared" si="59"/>
        <v>116627.33242368001</v>
      </c>
      <c r="G1899" s="49">
        <v>6258.1600931266566</v>
      </c>
      <c r="H1899" s="49">
        <v>2032.0404190435556</v>
      </c>
      <c r="I1899" s="47">
        <v>20320.404190435554</v>
      </c>
      <c r="J1899" s="50"/>
      <c r="K1899" s="50"/>
      <c r="L1899" s="49">
        <v>42276.060667120277</v>
      </c>
      <c r="M1899" s="48">
        <f t="shared" si="58"/>
        <v>187513.99779340604</v>
      </c>
    </row>
    <row r="1900" spans="1:13" s="21" customFormat="1" ht="12" customHeight="1" x14ac:dyDescent="0.2">
      <c r="A1900" s="45" t="s">
        <v>169</v>
      </c>
      <c r="B1900" s="54" t="s">
        <v>318</v>
      </c>
      <c r="C1900" s="46">
        <v>508</v>
      </c>
      <c r="D1900" s="47">
        <v>1</v>
      </c>
      <c r="E1900" s="47">
        <v>55000</v>
      </c>
      <c r="F1900" s="48">
        <f t="shared" si="59"/>
        <v>660000</v>
      </c>
      <c r="G1900" s="49">
        <v>0</v>
      </c>
      <c r="H1900" s="49">
        <v>9207.5733333333319</v>
      </c>
      <c r="I1900" s="47">
        <v>92075.733333333323</v>
      </c>
      <c r="J1900" s="50"/>
      <c r="K1900" s="50"/>
      <c r="L1900" s="49">
        <v>68392.008907894749</v>
      </c>
      <c r="M1900" s="48">
        <f t="shared" si="58"/>
        <v>829675.31557456136</v>
      </c>
    </row>
    <row r="1901" spans="1:13" s="21" customFormat="1" ht="12" customHeight="1" x14ac:dyDescent="0.2">
      <c r="A1901" s="45" t="s">
        <v>216</v>
      </c>
      <c r="B1901" s="54" t="s">
        <v>318</v>
      </c>
      <c r="C1901" s="46">
        <v>508</v>
      </c>
      <c r="D1901" s="47">
        <v>1</v>
      </c>
      <c r="E1901" s="47">
        <v>11846.692116480001</v>
      </c>
      <c r="F1901" s="48">
        <f t="shared" si="59"/>
        <v>142160.30539776001</v>
      </c>
      <c r="G1901" s="49">
        <v>14773.434997161981</v>
      </c>
      <c r="H1901" s="49">
        <v>2475.8563762631111</v>
      </c>
      <c r="I1901" s="47">
        <v>24758.563762631111</v>
      </c>
      <c r="J1901" s="50"/>
      <c r="K1901" s="50"/>
      <c r="L1901" s="49">
        <v>46676.098612478949</v>
      </c>
      <c r="M1901" s="48">
        <f t="shared" si="58"/>
        <v>230844.25914629514</v>
      </c>
    </row>
    <row r="1902" spans="1:13" s="21" customFormat="1" ht="12" customHeight="1" x14ac:dyDescent="0.2">
      <c r="A1902" s="45" t="s">
        <v>207</v>
      </c>
      <c r="B1902" s="54" t="s">
        <v>318</v>
      </c>
      <c r="C1902" s="46">
        <v>508</v>
      </c>
      <c r="D1902" s="47">
        <v>1</v>
      </c>
      <c r="E1902" s="47">
        <v>6789.9672422399999</v>
      </c>
      <c r="F1902" s="48">
        <f t="shared" si="59"/>
        <v>81479.606906879999</v>
      </c>
      <c r="G1902" s="49">
        <v>7056.9459379261443</v>
      </c>
      <c r="H1902" s="49">
        <v>1552.2442673920002</v>
      </c>
      <c r="I1902" s="47">
        <v>15522.442673920003</v>
      </c>
      <c r="J1902" s="50"/>
      <c r="K1902" s="50"/>
      <c r="L1902" s="49">
        <v>36757.854508710254</v>
      </c>
      <c r="M1902" s="48">
        <f t="shared" si="58"/>
        <v>142369.09429482839</v>
      </c>
    </row>
    <row r="1903" spans="1:13" s="21" customFormat="1" ht="12" customHeight="1" x14ac:dyDescent="0.2">
      <c r="A1903" s="45" t="s">
        <v>207</v>
      </c>
      <c r="B1903" s="54" t="s">
        <v>318</v>
      </c>
      <c r="C1903" s="46">
        <v>508</v>
      </c>
      <c r="D1903" s="47">
        <v>1</v>
      </c>
      <c r="E1903" s="47">
        <v>7541.7034700800004</v>
      </c>
      <c r="F1903" s="48">
        <f t="shared" si="59"/>
        <v>90500.441640960009</v>
      </c>
      <c r="G1903" s="49">
        <v>5103.3515205304311</v>
      </c>
      <c r="H1903" s="49">
        <v>1657.0711531804443</v>
      </c>
      <c r="I1903" s="47">
        <v>16570.711531804442</v>
      </c>
      <c r="J1903" s="50"/>
      <c r="K1903" s="50"/>
      <c r="L1903" s="49">
        <v>38381.879748655985</v>
      </c>
      <c r="M1903" s="48">
        <f t="shared" si="58"/>
        <v>152213.45559513129</v>
      </c>
    </row>
    <row r="1904" spans="1:13" s="21" customFormat="1" ht="12" customHeight="1" x14ac:dyDescent="0.2">
      <c r="A1904" s="45" t="s">
        <v>207</v>
      </c>
      <c r="B1904" s="54" t="s">
        <v>318</v>
      </c>
      <c r="C1904" s="46">
        <v>508</v>
      </c>
      <c r="D1904" s="47">
        <v>1</v>
      </c>
      <c r="E1904" s="47">
        <v>8107.5922636799996</v>
      </c>
      <c r="F1904" s="48">
        <f t="shared" si="59"/>
        <v>97291.107164159999</v>
      </c>
      <c r="G1904" s="49">
        <v>5403.498936655873</v>
      </c>
      <c r="H1904" s="49">
        <v>1754.529778744889</v>
      </c>
      <c r="I1904" s="47">
        <v>17545.29778744889</v>
      </c>
      <c r="J1904" s="50"/>
      <c r="K1904" s="50"/>
      <c r="L1904" s="49">
        <v>39304.267476451452</v>
      </c>
      <c r="M1904" s="48">
        <f t="shared" si="58"/>
        <v>161298.7011434611</v>
      </c>
    </row>
    <row r="1905" spans="1:13" s="21" customFormat="1" ht="12" customHeight="1" x14ac:dyDescent="0.2">
      <c r="A1905" s="45" t="s">
        <v>207</v>
      </c>
      <c r="B1905" s="54" t="s">
        <v>318</v>
      </c>
      <c r="C1905" s="46">
        <v>508</v>
      </c>
      <c r="D1905" s="47">
        <v>1</v>
      </c>
      <c r="E1905" s="47">
        <v>8306.4872550399996</v>
      </c>
      <c r="F1905" s="48">
        <f t="shared" si="59"/>
        <v>99677.847060479995</v>
      </c>
      <c r="G1905" s="49">
        <v>13772.482100183039</v>
      </c>
      <c r="H1905" s="49">
        <v>1875.3379766044443</v>
      </c>
      <c r="I1905" s="47">
        <v>18753.379766044443</v>
      </c>
      <c r="J1905" s="50"/>
      <c r="K1905" s="50"/>
      <c r="L1905" s="49">
        <v>40405.384090283987</v>
      </c>
      <c r="M1905" s="48">
        <f t="shared" si="58"/>
        <v>174484.43099359592</v>
      </c>
    </row>
    <row r="1906" spans="1:13" s="21" customFormat="1" ht="12" customHeight="1" x14ac:dyDescent="0.2">
      <c r="A1906" s="45" t="s">
        <v>207</v>
      </c>
      <c r="B1906" s="54" t="s">
        <v>318</v>
      </c>
      <c r="C1906" s="46">
        <v>508</v>
      </c>
      <c r="D1906" s="47">
        <v>2</v>
      </c>
      <c r="E1906" s="47">
        <v>8442.8882636800008</v>
      </c>
      <c r="F1906" s="48">
        <f t="shared" si="59"/>
        <v>202629.31832832002</v>
      </c>
      <c r="G1906" s="49">
        <v>11162.679870111746</v>
      </c>
      <c r="H1906" s="49">
        <v>3624.5504019342225</v>
      </c>
      <c r="I1906" s="47">
        <v>36245.504019342225</v>
      </c>
      <c r="J1906" s="50"/>
      <c r="K1906" s="50"/>
      <c r="L1906" s="49">
        <v>79987.179524475316</v>
      </c>
      <c r="M1906" s="48">
        <f t="shared" si="58"/>
        <v>333649.23214418354</v>
      </c>
    </row>
    <row r="1907" spans="1:13" s="21" customFormat="1" ht="12" customHeight="1" x14ac:dyDescent="0.2">
      <c r="A1907" s="45" t="s">
        <v>207</v>
      </c>
      <c r="B1907" s="54" t="s">
        <v>318</v>
      </c>
      <c r="C1907" s="46">
        <v>508</v>
      </c>
      <c r="D1907" s="47">
        <v>1</v>
      </c>
      <c r="E1907" s="47">
        <v>8560.6502758400002</v>
      </c>
      <c r="F1907" s="48">
        <f t="shared" si="59"/>
        <v>102727.80331007999</v>
      </c>
      <c r="G1907" s="49">
        <v>8465.7013594583041</v>
      </c>
      <c r="H1907" s="49">
        <v>1862.1137982720002</v>
      </c>
      <c r="I1907" s="47">
        <v>18621.13798272</v>
      </c>
      <c r="J1907" s="50"/>
      <c r="K1907" s="50"/>
      <c r="L1907" s="49">
        <v>40440.031231949957</v>
      </c>
      <c r="M1907" s="48">
        <f t="shared" si="58"/>
        <v>172116.78768248024</v>
      </c>
    </row>
    <row r="1908" spans="1:13" s="21" customFormat="1" ht="12" customHeight="1" x14ac:dyDescent="0.2">
      <c r="A1908" s="45" t="s">
        <v>207</v>
      </c>
      <c r="B1908" s="54" t="s">
        <v>318</v>
      </c>
      <c r="C1908" s="46">
        <v>508</v>
      </c>
      <c r="D1908" s="47">
        <v>1</v>
      </c>
      <c r="E1908" s="47">
        <v>8912.9784473599993</v>
      </c>
      <c r="F1908" s="48">
        <f t="shared" si="59"/>
        <v>106955.74136831998</v>
      </c>
      <c r="G1908" s="49">
        <v>5830.6757684797449</v>
      </c>
      <c r="H1908" s="49">
        <v>1893.2351770453338</v>
      </c>
      <c r="I1908" s="47">
        <v>18932.351770453337</v>
      </c>
      <c r="J1908" s="50"/>
      <c r="K1908" s="50"/>
      <c r="L1908" s="49">
        <v>40742.394843621281</v>
      </c>
      <c r="M1908" s="48">
        <f t="shared" si="58"/>
        <v>174354.39892791968</v>
      </c>
    </row>
    <row r="1909" spans="1:13" s="21" customFormat="1" ht="12" customHeight="1" x14ac:dyDescent="0.2">
      <c r="A1909" s="45" t="s">
        <v>207</v>
      </c>
      <c r="B1909" s="54" t="s">
        <v>318</v>
      </c>
      <c r="C1909" s="46">
        <v>508</v>
      </c>
      <c r="D1909" s="47">
        <v>1</v>
      </c>
      <c r="E1909" s="47">
        <v>10768.578329600001</v>
      </c>
      <c r="F1909" s="48">
        <f t="shared" si="59"/>
        <v>129222.93995520001</v>
      </c>
      <c r="G1909" s="49">
        <v>0</v>
      </c>
      <c r="H1909" s="49">
        <v>2141.4297215999995</v>
      </c>
      <c r="I1909" s="47">
        <v>21414.297215999995</v>
      </c>
      <c r="J1909" s="50"/>
      <c r="K1909" s="50"/>
      <c r="L1909" s="49">
        <v>43779.856766566911</v>
      </c>
      <c r="M1909" s="48">
        <f t="shared" si="58"/>
        <v>196558.52365936694</v>
      </c>
    </row>
    <row r="1910" spans="1:13" s="21" customFormat="1" ht="12" customHeight="1" x14ac:dyDescent="0.2">
      <c r="A1910" s="45" t="s">
        <v>32</v>
      </c>
      <c r="B1910" s="54" t="s">
        <v>318</v>
      </c>
      <c r="C1910" s="46">
        <v>508</v>
      </c>
      <c r="D1910" s="47">
        <v>2</v>
      </c>
      <c r="E1910" s="47">
        <v>7376.4306636800002</v>
      </c>
      <c r="F1910" s="48">
        <f t="shared" si="59"/>
        <v>177034.33592832001</v>
      </c>
      <c r="G1910" s="49">
        <v>15047.072472047614</v>
      </c>
      <c r="H1910" s="49">
        <v>3309.7507322880001</v>
      </c>
      <c r="I1910" s="47">
        <v>33097.507322880003</v>
      </c>
      <c r="J1910" s="50"/>
      <c r="K1910" s="50"/>
      <c r="L1910" s="49">
        <v>76651.481714763955</v>
      </c>
      <c r="M1910" s="48">
        <f t="shared" si="58"/>
        <v>305140.1481702996</v>
      </c>
    </row>
    <row r="1911" spans="1:13" s="21" customFormat="1" ht="12" customHeight="1" x14ac:dyDescent="0.2">
      <c r="A1911" s="45" t="s">
        <v>32</v>
      </c>
      <c r="B1911" s="54" t="s">
        <v>318</v>
      </c>
      <c r="C1911" s="46">
        <v>508</v>
      </c>
      <c r="D1911" s="47">
        <v>1</v>
      </c>
      <c r="E1911" s="47">
        <v>7600.8912179199997</v>
      </c>
      <c r="F1911" s="48">
        <f t="shared" si="59"/>
        <v>91210.694615040004</v>
      </c>
      <c r="G1911" s="49">
        <v>12836.861754961919</v>
      </c>
      <c r="H1911" s="49">
        <v>1747.9386921244443</v>
      </c>
      <c r="I1911" s="47">
        <v>17479.386921244444</v>
      </c>
      <c r="J1911" s="50"/>
      <c r="K1911" s="50"/>
      <c r="L1911" s="49">
        <v>39121.192437480306</v>
      </c>
      <c r="M1911" s="48">
        <f t="shared" si="58"/>
        <v>162396.07442085113</v>
      </c>
    </row>
    <row r="1912" spans="1:13" s="21" customFormat="1" ht="12" customHeight="1" x14ac:dyDescent="0.2">
      <c r="A1912" s="45" t="s">
        <v>32</v>
      </c>
      <c r="B1912" s="54" t="s">
        <v>318</v>
      </c>
      <c r="C1912" s="46">
        <v>508</v>
      </c>
      <c r="D1912" s="47">
        <v>1</v>
      </c>
      <c r="E1912" s="47">
        <v>8491.8734950399994</v>
      </c>
      <c r="F1912" s="48">
        <f t="shared" si="59"/>
        <v>101902.48194047999</v>
      </c>
      <c r="G1912" s="49">
        <v>11214.643403538434</v>
      </c>
      <c r="H1912" s="49">
        <v>1879.444176896</v>
      </c>
      <c r="I1912" s="47">
        <v>18794.441768960001</v>
      </c>
      <c r="J1912" s="50"/>
      <c r="K1912" s="50"/>
      <c r="L1912" s="49">
        <v>40580.459983155364</v>
      </c>
      <c r="M1912" s="48">
        <f t="shared" si="58"/>
        <v>174371.47127302978</v>
      </c>
    </row>
    <row r="1913" spans="1:13" s="21" customFormat="1" ht="12" customHeight="1" x14ac:dyDescent="0.2">
      <c r="A1913" s="45" t="s">
        <v>32</v>
      </c>
      <c r="B1913" s="54" t="s">
        <v>318</v>
      </c>
      <c r="C1913" s="46">
        <v>508</v>
      </c>
      <c r="D1913" s="47">
        <v>1</v>
      </c>
      <c r="E1913" s="47">
        <v>9175.9811686400008</v>
      </c>
      <c r="F1913" s="48">
        <f t="shared" si="59"/>
        <v>110111.77402368002</v>
      </c>
      <c r="G1913" s="49">
        <v>14925.431029616637</v>
      </c>
      <c r="H1913" s="49">
        <v>2032.3299332266665</v>
      </c>
      <c r="I1913" s="47">
        <v>20323.299332266666</v>
      </c>
      <c r="J1913" s="50"/>
      <c r="K1913" s="50"/>
      <c r="L1913" s="49">
        <v>42027.409218488297</v>
      </c>
      <c r="M1913" s="48">
        <f t="shared" si="58"/>
        <v>189420.24353727826</v>
      </c>
    </row>
    <row r="1914" spans="1:13" s="21" customFormat="1" ht="12" customHeight="1" x14ac:dyDescent="0.2">
      <c r="A1914" s="45" t="s">
        <v>33</v>
      </c>
      <c r="B1914" s="54" t="s">
        <v>318</v>
      </c>
      <c r="C1914" s="46">
        <v>508</v>
      </c>
      <c r="D1914" s="47">
        <v>1</v>
      </c>
      <c r="E1914" s="47">
        <v>7282.9388902399996</v>
      </c>
      <c r="F1914" s="48">
        <f t="shared" si="59"/>
        <v>87395.266682879999</v>
      </c>
      <c r="G1914" s="49">
        <v>14898.308362149886</v>
      </c>
      <c r="H1914" s="49">
        <v>1716.538796544</v>
      </c>
      <c r="I1914" s="47">
        <v>17165.387965439997</v>
      </c>
      <c r="J1914" s="50"/>
      <c r="K1914" s="50"/>
      <c r="L1914" s="49">
        <v>38748.829004860672</v>
      </c>
      <c r="M1914" s="48">
        <f t="shared" si="58"/>
        <v>159924.33081187453</v>
      </c>
    </row>
    <row r="1915" spans="1:13" s="21" customFormat="1" ht="12" customHeight="1" x14ac:dyDescent="0.2">
      <c r="A1915" s="45" t="s">
        <v>33</v>
      </c>
      <c r="B1915" s="54" t="s">
        <v>318</v>
      </c>
      <c r="C1915" s="46">
        <v>508</v>
      </c>
      <c r="D1915" s="47">
        <v>1</v>
      </c>
      <c r="E1915" s="47">
        <v>9857.9914035199999</v>
      </c>
      <c r="F1915" s="48">
        <f t="shared" si="59"/>
        <v>118295.89684224001</v>
      </c>
      <c r="G1915" s="49">
        <v>6331.9106404270078</v>
      </c>
      <c r="H1915" s="49">
        <v>2055.9874083839995</v>
      </c>
      <c r="I1915" s="47">
        <v>20559.874083839997</v>
      </c>
      <c r="J1915" s="50"/>
      <c r="K1915" s="50"/>
      <c r="L1915" s="49">
        <v>42625.139974619015</v>
      </c>
      <c r="M1915" s="48">
        <f t="shared" si="58"/>
        <v>189868.80894951004</v>
      </c>
    </row>
    <row r="1916" spans="1:13" s="21" customFormat="1" ht="12" customHeight="1" x14ac:dyDescent="0.2">
      <c r="A1916" s="45" t="s">
        <v>33</v>
      </c>
      <c r="B1916" s="54" t="s">
        <v>318</v>
      </c>
      <c r="C1916" s="46">
        <v>508</v>
      </c>
      <c r="D1916" s="47">
        <v>1</v>
      </c>
      <c r="E1916" s="47">
        <v>10042.920775680001</v>
      </c>
      <c r="F1916" s="48">
        <f t="shared" si="59"/>
        <v>120515.04930816</v>
      </c>
      <c r="G1916" s="49">
        <v>6429.9971794206722</v>
      </c>
      <c r="H1916" s="49">
        <v>2087.8363558115552</v>
      </c>
      <c r="I1916" s="47">
        <v>20878.363558115554</v>
      </c>
      <c r="J1916" s="50"/>
      <c r="K1916" s="50"/>
      <c r="L1916" s="49">
        <v>43132.063766897387</v>
      </c>
      <c r="M1916" s="48">
        <f t="shared" si="58"/>
        <v>193043.31016840515</v>
      </c>
    </row>
    <row r="1917" spans="1:13" s="21" customFormat="1" ht="12" customHeight="1" x14ac:dyDescent="0.2">
      <c r="A1917" s="45" t="s">
        <v>33</v>
      </c>
      <c r="B1917" s="54" t="s">
        <v>318</v>
      </c>
      <c r="C1917" s="46">
        <v>508</v>
      </c>
      <c r="D1917" s="47">
        <v>1</v>
      </c>
      <c r="E1917" s="47">
        <v>11270.92442112</v>
      </c>
      <c r="F1917" s="48">
        <f t="shared" si="59"/>
        <v>135251.09305344001</v>
      </c>
      <c r="G1917" s="49">
        <v>7081.3303129620481</v>
      </c>
      <c r="H1917" s="49">
        <v>2299.3258725262222</v>
      </c>
      <c r="I1917" s="47">
        <v>22993.258725262222</v>
      </c>
      <c r="J1917" s="50"/>
      <c r="K1917" s="50"/>
      <c r="L1917" s="49">
        <v>45147.287960356298</v>
      </c>
      <c r="M1917" s="48">
        <f t="shared" si="58"/>
        <v>212772.29592454681</v>
      </c>
    </row>
    <row r="1918" spans="1:13" s="21" customFormat="1" ht="12" customHeight="1" x14ac:dyDescent="0.2">
      <c r="A1918" s="45" t="s">
        <v>33</v>
      </c>
      <c r="B1918" s="54" t="s">
        <v>318</v>
      </c>
      <c r="C1918" s="46">
        <v>508</v>
      </c>
      <c r="D1918" s="47">
        <v>1</v>
      </c>
      <c r="E1918" s="47">
        <v>13517.37214464</v>
      </c>
      <c r="F1918" s="48">
        <f t="shared" si="59"/>
        <v>162208.46573567999</v>
      </c>
      <c r="G1918" s="49">
        <v>16503.769555034112</v>
      </c>
      <c r="H1918" s="49">
        <v>2765.8403812693336</v>
      </c>
      <c r="I1918" s="47">
        <v>27658.403812693337</v>
      </c>
      <c r="J1918" s="50"/>
      <c r="K1918" s="50"/>
      <c r="L1918" s="49">
        <v>48713.212890714436</v>
      </c>
      <c r="M1918" s="48">
        <f t="shared" si="58"/>
        <v>257849.69237539123</v>
      </c>
    </row>
    <row r="1919" spans="1:13" s="21" customFormat="1" ht="12" customHeight="1" x14ac:dyDescent="0.2">
      <c r="A1919" s="45" t="s">
        <v>33</v>
      </c>
      <c r="B1919" s="54" t="s">
        <v>318</v>
      </c>
      <c r="C1919" s="46">
        <v>508</v>
      </c>
      <c r="D1919" s="47">
        <v>1</v>
      </c>
      <c r="E1919" s="47">
        <v>22960.2610432</v>
      </c>
      <c r="F1919" s="48">
        <f t="shared" si="59"/>
        <v>275523.13251839997</v>
      </c>
      <c r="G1919" s="49">
        <v>13281.354457313282</v>
      </c>
      <c r="H1919" s="49">
        <v>4312.4894018844443</v>
      </c>
      <c r="I1919" s="47">
        <v>43124.894018844439</v>
      </c>
      <c r="J1919" s="50"/>
      <c r="K1919" s="50"/>
      <c r="L1919" s="49">
        <v>64017.578348435294</v>
      </c>
      <c r="M1919" s="48">
        <f t="shared" si="58"/>
        <v>400259.44874487742</v>
      </c>
    </row>
    <row r="1920" spans="1:13" s="21" customFormat="1" ht="12" customHeight="1" x14ac:dyDescent="0.2">
      <c r="A1920" s="45" t="s">
        <v>73</v>
      </c>
      <c r="B1920" s="54" t="s">
        <v>319</v>
      </c>
      <c r="C1920" s="46">
        <v>508</v>
      </c>
      <c r="D1920" s="47">
        <v>1</v>
      </c>
      <c r="E1920" s="47">
        <v>22485.063976959998</v>
      </c>
      <c r="F1920" s="48">
        <f t="shared" si="59"/>
        <v>269820.76772352</v>
      </c>
      <c r="G1920" s="49">
        <v>0</v>
      </c>
      <c r="H1920" s="49">
        <v>3788.4173294933325</v>
      </c>
      <c r="I1920" s="47">
        <v>37884.173294933331</v>
      </c>
      <c r="J1920" s="50"/>
      <c r="K1920" s="50"/>
      <c r="L1920" s="49">
        <v>25986.046411035655</v>
      </c>
      <c r="M1920" s="48">
        <f t="shared" si="58"/>
        <v>337479.4047589823</v>
      </c>
    </row>
    <row r="1921" spans="1:13" s="21" customFormat="1" ht="12" customHeight="1" x14ac:dyDescent="0.2">
      <c r="A1921" s="45" t="s">
        <v>28</v>
      </c>
      <c r="B1921" s="54" t="s">
        <v>320</v>
      </c>
      <c r="C1921" s="46">
        <v>508</v>
      </c>
      <c r="D1921" s="47">
        <v>1</v>
      </c>
      <c r="E1921" s="47">
        <v>5015.1023103999996</v>
      </c>
      <c r="F1921" s="48">
        <f t="shared" si="59"/>
        <v>60181.227724799995</v>
      </c>
      <c r="G1921" s="49">
        <v>7526.4845308723188</v>
      </c>
      <c r="H1921" s="49">
        <v>1261.3515218488888</v>
      </c>
      <c r="I1921" s="47">
        <v>12613.515218488888</v>
      </c>
      <c r="J1921" s="50"/>
      <c r="K1921" s="50"/>
      <c r="L1921" s="49">
        <v>34372.636611964197</v>
      </c>
      <c r="M1921" s="48">
        <f t="shared" si="58"/>
        <v>115955.2156079743</v>
      </c>
    </row>
    <row r="1922" spans="1:13" s="21" customFormat="1" ht="12" customHeight="1" x14ac:dyDescent="0.2">
      <c r="A1922" s="45" t="s">
        <v>28</v>
      </c>
      <c r="B1922" s="54" t="s">
        <v>320</v>
      </c>
      <c r="C1922" s="46">
        <v>508</v>
      </c>
      <c r="D1922" s="47">
        <v>1</v>
      </c>
      <c r="E1922" s="47">
        <v>5152.0103731199997</v>
      </c>
      <c r="F1922" s="48">
        <f t="shared" si="59"/>
        <v>61824.124477439997</v>
      </c>
      <c r="G1922" s="49">
        <v>5753.7874528542707</v>
      </c>
      <c r="H1922" s="49">
        <v>1265.6018152959998</v>
      </c>
      <c r="I1922" s="47">
        <v>12656.018152959999</v>
      </c>
      <c r="J1922" s="50"/>
      <c r="K1922" s="50"/>
      <c r="L1922" s="49">
        <v>34402.229535107326</v>
      </c>
      <c r="M1922" s="48">
        <f t="shared" si="58"/>
        <v>115901.76143365759</v>
      </c>
    </row>
    <row r="1923" spans="1:13" s="21" customFormat="1" ht="12" customHeight="1" x14ac:dyDescent="0.2">
      <c r="A1923" s="45" t="s">
        <v>28</v>
      </c>
      <c r="B1923" s="54" t="s">
        <v>320</v>
      </c>
      <c r="C1923" s="46">
        <v>508</v>
      </c>
      <c r="D1923" s="47">
        <v>1</v>
      </c>
      <c r="E1923" s="47">
        <v>8108.98709504</v>
      </c>
      <c r="F1923" s="48">
        <f t="shared" si="59"/>
        <v>97307.84514048</v>
      </c>
      <c r="G1923" s="49">
        <v>8106.3581328138225</v>
      </c>
      <c r="H1923" s="49">
        <v>1783.0727416319999</v>
      </c>
      <c r="I1923" s="47">
        <v>17830.727416319998</v>
      </c>
      <c r="J1923" s="50"/>
      <c r="K1923" s="50"/>
      <c r="L1923" s="49">
        <v>39534.450232015835</v>
      </c>
      <c r="M1923" s="48">
        <f t="shared" si="58"/>
        <v>164562.45366326167</v>
      </c>
    </row>
    <row r="1924" spans="1:13" s="21" customFormat="1" ht="12" customHeight="1" x14ac:dyDescent="0.2">
      <c r="A1924" s="45" t="s">
        <v>28</v>
      </c>
      <c r="B1924" s="54" t="s">
        <v>320</v>
      </c>
      <c r="C1924" s="46">
        <v>508</v>
      </c>
      <c r="D1924" s="47">
        <v>1</v>
      </c>
      <c r="E1924" s="47">
        <v>8245.6814336000007</v>
      </c>
      <c r="F1924" s="48">
        <f t="shared" si="59"/>
        <v>98948.177203200001</v>
      </c>
      <c r="G1924" s="49">
        <v>0</v>
      </c>
      <c r="H1924" s="49">
        <v>1720.9469055999998</v>
      </c>
      <c r="I1924" s="47">
        <v>17209.469055999998</v>
      </c>
      <c r="J1924" s="50"/>
      <c r="K1924" s="50"/>
      <c r="L1924" s="49">
        <v>39114.698655190266</v>
      </c>
      <c r="M1924" s="48">
        <f t="shared" si="58"/>
        <v>156993.29181999026</v>
      </c>
    </row>
    <row r="1925" spans="1:13" s="21" customFormat="1" ht="12" customHeight="1" x14ac:dyDescent="0.2">
      <c r="A1925" s="45" t="s">
        <v>28</v>
      </c>
      <c r="B1925" s="54" t="s">
        <v>320</v>
      </c>
      <c r="C1925" s="46">
        <v>508</v>
      </c>
      <c r="D1925" s="47">
        <v>1</v>
      </c>
      <c r="E1925" s="47">
        <v>8462.2376550400004</v>
      </c>
      <c r="F1925" s="48">
        <f t="shared" si="59"/>
        <v>101546.85186048</v>
      </c>
      <c r="G1925" s="49">
        <v>5591.6028522332163</v>
      </c>
      <c r="H1925" s="49">
        <v>1815.607596145778</v>
      </c>
      <c r="I1925" s="47">
        <v>18156.07596145778</v>
      </c>
      <c r="J1925" s="50"/>
      <c r="K1925" s="50"/>
      <c r="L1925" s="49">
        <v>40038.672364952974</v>
      </c>
      <c r="M1925" s="48">
        <f t="shared" si="58"/>
        <v>167148.81063526977</v>
      </c>
    </row>
    <row r="1926" spans="1:13" s="21" customFormat="1" ht="12" customHeight="1" x14ac:dyDescent="0.2">
      <c r="A1926" s="45" t="s">
        <v>28</v>
      </c>
      <c r="B1926" s="54" t="s">
        <v>320</v>
      </c>
      <c r="C1926" s="46">
        <v>508</v>
      </c>
      <c r="D1926" s="47">
        <v>1</v>
      </c>
      <c r="E1926" s="47">
        <v>8606.6944204800002</v>
      </c>
      <c r="F1926" s="48">
        <f t="shared" si="59"/>
        <v>103280.33304576</v>
      </c>
      <c r="G1926" s="49">
        <v>0</v>
      </c>
      <c r="H1926" s="49">
        <v>1781.1157367466667</v>
      </c>
      <c r="I1926" s="47">
        <v>17811.157367466665</v>
      </c>
      <c r="J1926" s="50"/>
      <c r="K1926" s="50"/>
      <c r="L1926" s="49">
        <v>39783.700699487716</v>
      </c>
      <c r="M1926" s="48">
        <f t="shared" si="58"/>
        <v>162656.30684946105</v>
      </c>
    </row>
    <row r="1927" spans="1:13" s="21" customFormat="1" ht="12" customHeight="1" x14ac:dyDescent="0.2">
      <c r="A1927" s="45" t="s">
        <v>28</v>
      </c>
      <c r="B1927" s="54" t="s">
        <v>320</v>
      </c>
      <c r="C1927" s="46">
        <v>508</v>
      </c>
      <c r="D1927" s="47">
        <v>1</v>
      </c>
      <c r="E1927" s="47">
        <v>9116.6091161599998</v>
      </c>
      <c r="F1927" s="48">
        <f t="shared" si="59"/>
        <v>109399.30939392</v>
      </c>
      <c r="G1927" s="49">
        <v>14846.703688028159</v>
      </c>
      <c r="H1927" s="49">
        <v>2021.6099793066667</v>
      </c>
      <c r="I1927" s="47">
        <v>20216.099793066667</v>
      </c>
      <c r="J1927" s="50"/>
      <c r="K1927" s="50"/>
      <c r="L1927" s="49">
        <v>41912.008155896605</v>
      </c>
      <c r="M1927" s="48">
        <f t="shared" si="58"/>
        <v>188395.73101021809</v>
      </c>
    </row>
    <row r="1928" spans="1:13" s="21" customFormat="1" ht="12" customHeight="1" x14ac:dyDescent="0.2">
      <c r="A1928" s="45" t="s">
        <v>28</v>
      </c>
      <c r="B1928" s="54" t="s">
        <v>320</v>
      </c>
      <c r="C1928" s="46">
        <v>508</v>
      </c>
      <c r="D1928" s="47">
        <v>1</v>
      </c>
      <c r="E1928" s="47">
        <v>10042.920775680001</v>
      </c>
      <c r="F1928" s="48">
        <f t="shared" si="59"/>
        <v>120515.04930816</v>
      </c>
      <c r="G1928" s="49">
        <v>6429.9971794206722</v>
      </c>
      <c r="H1928" s="49">
        <v>2087.8363558115552</v>
      </c>
      <c r="I1928" s="47">
        <v>20878.363558115554</v>
      </c>
      <c r="J1928" s="50"/>
      <c r="K1928" s="50"/>
      <c r="L1928" s="49">
        <v>43132.063766897387</v>
      </c>
      <c r="M1928" s="48">
        <f t="shared" si="58"/>
        <v>193043.31016840515</v>
      </c>
    </row>
    <row r="1929" spans="1:13" s="21" customFormat="1" ht="12" customHeight="1" x14ac:dyDescent="0.2">
      <c r="A1929" s="45" t="s">
        <v>28</v>
      </c>
      <c r="B1929" s="54" t="s">
        <v>320</v>
      </c>
      <c r="C1929" s="46">
        <v>508</v>
      </c>
      <c r="D1929" s="47">
        <v>1</v>
      </c>
      <c r="E1929" s="47">
        <v>15713.59036416</v>
      </c>
      <c r="F1929" s="48">
        <f t="shared" si="59"/>
        <v>188563.08436991999</v>
      </c>
      <c r="G1929" s="49">
        <v>18875.440658300926</v>
      </c>
      <c r="H1929" s="49">
        <v>3163.3049536284448</v>
      </c>
      <c r="I1929" s="47">
        <v>31633.049536284449</v>
      </c>
      <c r="J1929" s="50"/>
      <c r="K1929" s="50"/>
      <c r="L1929" s="49">
        <v>52629.623276007478</v>
      </c>
      <c r="M1929" s="48">
        <f t="shared" si="58"/>
        <v>294864.5027941413</v>
      </c>
    </row>
    <row r="1930" spans="1:13" s="21" customFormat="1" ht="12" customHeight="1" x14ac:dyDescent="0.2">
      <c r="A1930" s="45" t="s">
        <v>321</v>
      </c>
      <c r="B1930" s="54" t="s">
        <v>320</v>
      </c>
      <c r="C1930" s="46">
        <v>508</v>
      </c>
      <c r="D1930" s="47">
        <v>1</v>
      </c>
      <c r="E1930" s="47">
        <v>9535.0637158400004</v>
      </c>
      <c r="F1930" s="48">
        <f t="shared" si="59"/>
        <v>114420.76459008001</v>
      </c>
      <c r="G1930" s="49">
        <v>12321.259589763071</v>
      </c>
      <c r="H1930" s="49">
        <v>2064.9002161493336</v>
      </c>
      <c r="I1930" s="47">
        <v>20649.002161493336</v>
      </c>
      <c r="J1930" s="50"/>
      <c r="K1930" s="50"/>
      <c r="L1930" s="49">
        <v>42452.819716568818</v>
      </c>
      <c r="M1930" s="48">
        <f t="shared" si="58"/>
        <v>191908.74627405457</v>
      </c>
    </row>
    <row r="1931" spans="1:13" s="21" customFormat="1" ht="12" customHeight="1" x14ac:dyDescent="0.2">
      <c r="A1931" s="45" t="s">
        <v>321</v>
      </c>
      <c r="B1931" s="54" t="s">
        <v>320</v>
      </c>
      <c r="C1931" s="46">
        <v>508</v>
      </c>
      <c r="D1931" s="47">
        <v>1</v>
      </c>
      <c r="E1931" s="47">
        <v>9572.06135808</v>
      </c>
      <c r="F1931" s="48">
        <f t="shared" si="59"/>
        <v>114864.73629696001</v>
      </c>
      <c r="G1931" s="49">
        <v>12360.506688651263</v>
      </c>
      <c r="H1931" s="49">
        <v>2071.4775747697777</v>
      </c>
      <c r="I1931" s="47">
        <v>20714.775747697779</v>
      </c>
      <c r="J1931" s="50"/>
      <c r="K1931" s="50"/>
      <c r="L1931" s="49">
        <v>42523.863674462242</v>
      </c>
      <c r="M1931" s="48">
        <f t="shared" ref="M1931:M1994" si="60">F1931+G1931+H1931+I1931+J1931+K1931+L1931</f>
        <v>192535.35998254106</v>
      </c>
    </row>
    <row r="1932" spans="1:13" s="21" customFormat="1" ht="12" customHeight="1" x14ac:dyDescent="0.2">
      <c r="A1932" s="45" t="s">
        <v>29</v>
      </c>
      <c r="B1932" s="54" t="s">
        <v>320</v>
      </c>
      <c r="C1932" s="46">
        <v>508</v>
      </c>
      <c r="D1932" s="47">
        <v>1</v>
      </c>
      <c r="E1932" s="47">
        <v>8690.8878950399994</v>
      </c>
      <c r="F1932" s="48">
        <f t="shared" ref="F1932:F1995" si="61">(D1932*E1932)*12</f>
        <v>104290.65474047999</v>
      </c>
      <c r="G1932" s="49">
        <v>8569.3184092938245</v>
      </c>
      <c r="H1932" s="49">
        <v>1884.9053816320002</v>
      </c>
      <c r="I1932" s="47">
        <v>18849.053816320004</v>
      </c>
      <c r="J1932" s="50"/>
      <c r="K1932" s="50"/>
      <c r="L1932" s="49">
        <v>40624.712343579362</v>
      </c>
      <c r="M1932" s="48">
        <f t="shared" si="60"/>
        <v>174218.64469130518</v>
      </c>
    </row>
    <row r="1933" spans="1:13" s="21" customFormat="1" ht="12" customHeight="1" x14ac:dyDescent="0.2">
      <c r="A1933" s="45" t="s">
        <v>30</v>
      </c>
      <c r="B1933" s="54" t="s">
        <v>320</v>
      </c>
      <c r="C1933" s="46">
        <v>508</v>
      </c>
      <c r="D1933" s="47">
        <v>3</v>
      </c>
      <c r="E1933" s="47">
        <v>6643.9754700800004</v>
      </c>
      <c r="F1933" s="48">
        <f t="shared" si="61"/>
        <v>239183.11692288</v>
      </c>
      <c r="G1933" s="49">
        <v>13881.589767991296</v>
      </c>
      <c r="H1933" s="49">
        <v>4507.3873262080006</v>
      </c>
      <c r="I1933" s="47">
        <v>45073.87326208</v>
      </c>
      <c r="J1933" s="50"/>
      <c r="K1933" s="50"/>
      <c r="L1933" s="49">
        <v>108884.44238146678</v>
      </c>
      <c r="M1933" s="48">
        <f t="shared" si="60"/>
        <v>411530.40966062609</v>
      </c>
    </row>
    <row r="1934" spans="1:13" s="21" customFormat="1" ht="12" customHeight="1" x14ac:dyDescent="0.2">
      <c r="A1934" s="45" t="s">
        <v>30</v>
      </c>
      <c r="B1934" s="54" t="s">
        <v>320</v>
      </c>
      <c r="C1934" s="46">
        <v>508</v>
      </c>
      <c r="D1934" s="47">
        <v>1</v>
      </c>
      <c r="E1934" s="47">
        <v>7726.6328422400002</v>
      </c>
      <c r="F1934" s="48">
        <f t="shared" si="61"/>
        <v>92719.594106880002</v>
      </c>
      <c r="G1934" s="49">
        <v>7802.1570892861446</v>
      </c>
      <c r="H1934" s="49">
        <v>1716.1607473920001</v>
      </c>
      <c r="I1934" s="47">
        <v>17161.607473920001</v>
      </c>
      <c r="J1934" s="50"/>
      <c r="K1934" s="50"/>
      <c r="L1934" s="49">
        <v>38896.850570177623</v>
      </c>
      <c r="M1934" s="48">
        <f t="shared" si="60"/>
        <v>158296.36998765578</v>
      </c>
    </row>
    <row r="1935" spans="1:13" s="21" customFormat="1" ht="12" customHeight="1" x14ac:dyDescent="0.2">
      <c r="A1935" s="45" t="s">
        <v>307</v>
      </c>
      <c r="B1935" s="54" t="s">
        <v>320</v>
      </c>
      <c r="C1935" s="46">
        <v>508</v>
      </c>
      <c r="D1935" s="47">
        <v>1</v>
      </c>
      <c r="E1935" s="47">
        <v>7099.5228927999997</v>
      </c>
      <c r="F1935" s="48">
        <f t="shared" si="61"/>
        <v>85194.274713599996</v>
      </c>
      <c r="G1935" s="49">
        <v>7303.2284135116806</v>
      </c>
      <c r="H1935" s="49">
        <v>1606.41650624</v>
      </c>
      <c r="I1935" s="47">
        <v>16064.165062399999</v>
      </c>
      <c r="J1935" s="50"/>
      <c r="K1935" s="50"/>
      <c r="L1935" s="49">
        <v>37531.084643567228</v>
      </c>
      <c r="M1935" s="48">
        <f t="shared" si="60"/>
        <v>147699.16933931891</v>
      </c>
    </row>
    <row r="1936" spans="1:13" s="21" customFormat="1" ht="12" customHeight="1" x14ac:dyDescent="0.2">
      <c r="A1936" s="45" t="s">
        <v>76</v>
      </c>
      <c r="B1936" s="54" t="s">
        <v>320</v>
      </c>
      <c r="C1936" s="46">
        <v>508</v>
      </c>
      <c r="D1936" s="47">
        <v>1</v>
      </c>
      <c r="E1936" s="47">
        <v>11510.582753279999</v>
      </c>
      <c r="F1936" s="48">
        <f t="shared" si="61"/>
        <v>138126.99303935998</v>
      </c>
      <c r="G1936" s="49">
        <v>14416.890184679425</v>
      </c>
      <c r="H1936" s="49">
        <v>2416.1036005831111</v>
      </c>
      <c r="I1936" s="47">
        <v>24161.036005831109</v>
      </c>
      <c r="J1936" s="50"/>
      <c r="K1936" s="50"/>
      <c r="L1936" s="49">
        <v>46158.620454201933</v>
      </c>
      <c r="M1936" s="48">
        <f t="shared" si="60"/>
        <v>225279.64328465555</v>
      </c>
    </row>
    <row r="1937" spans="1:13" s="21" customFormat="1" ht="12" customHeight="1" x14ac:dyDescent="0.2">
      <c r="A1937" s="45" t="s">
        <v>322</v>
      </c>
      <c r="B1937" s="54" t="s">
        <v>320</v>
      </c>
      <c r="C1937" s="46">
        <v>508</v>
      </c>
      <c r="D1937" s="47">
        <v>1</v>
      </c>
      <c r="E1937" s="47">
        <v>10497.33814272</v>
      </c>
      <c r="F1937" s="48">
        <f t="shared" si="61"/>
        <v>125968.05771264</v>
      </c>
      <c r="G1937" s="49">
        <v>16677.55037724672</v>
      </c>
      <c r="H1937" s="49">
        <v>2270.9082757688889</v>
      </c>
      <c r="I1937" s="47">
        <v>22709.082757688891</v>
      </c>
      <c r="J1937" s="50"/>
      <c r="K1937" s="50"/>
      <c r="L1937" s="49">
        <v>44901.182478806826</v>
      </c>
      <c r="M1937" s="48">
        <f t="shared" si="60"/>
        <v>212526.78160215131</v>
      </c>
    </row>
    <row r="1938" spans="1:13" s="21" customFormat="1" ht="12" customHeight="1" x14ac:dyDescent="0.2">
      <c r="A1938" s="45" t="s">
        <v>207</v>
      </c>
      <c r="B1938" s="54" t="s">
        <v>320</v>
      </c>
      <c r="C1938" s="46">
        <v>508</v>
      </c>
      <c r="D1938" s="47">
        <v>1</v>
      </c>
      <c r="E1938" s="47">
        <v>8176.8146636800002</v>
      </c>
      <c r="F1938" s="48">
        <f t="shared" si="61"/>
        <v>98121.775964159999</v>
      </c>
      <c r="G1938" s="49">
        <v>5440.2144976158716</v>
      </c>
      <c r="H1938" s="49">
        <v>1766.4514143004449</v>
      </c>
      <c r="I1938" s="47">
        <v>17664.514143004446</v>
      </c>
      <c r="J1938" s="50"/>
      <c r="K1938" s="50"/>
      <c r="L1938" s="49">
        <v>39434.287990443336</v>
      </c>
      <c r="M1938" s="48">
        <f t="shared" si="60"/>
        <v>162427.24400952412</v>
      </c>
    </row>
    <row r="1939" spans="1:13" s="21" customFormat="1" ht="12" customHeight="1" x14ac:dyDescent="0.2">
      <c r="A1939" s="45" t="s">
        <v>207</v>
      </c>
      <c r="B1939" s="54" t="s">
        <v>320</v>
      </c>
      <c r="C1939" s="46">
        <v>508</v>
      </c>
      <c r="D1939" s="47">
        <v>1</v>
      </c>
      <c r="E1939" s="47">
        <v>8177.1633715199996</v>
      </c>
      <c r="F1939" s="48">
        <f t="shared" si="61"/>
        <v>98125.960458239992</v>
      </c>
      <c r="G1939" s="49">
        <v>5440.399452254208</v>
      </c>
      <c r="H1939" s="49">
        <v>1766.5114695395555</v>
      </c>
      <c r="I1939" s="47">
        <v>17665.114695395558</v>
      </c>
      <c r="J1939" s="50"/>
      <c r="K1939" s="50"/>
      <c r="L1939" s="49">
        <v>39435.017841841742</v>
      </c>
      <c r="M1939" s="48">
        <f t="shared" si="60"/>
        <v>162433.00391727107</v>
      </c>
    </row>
    <row r="1940" spans="1:13" s="21" customFormat="1" ht="12" customHeight="1" x14ac:dyDescent="0.2">
      <c r="A1940" s="45" t="s">
        <v>323</v>
      </c>
      <c r="B1940" s="54" t="s">
        <v>320</v>
      </c>
      <c r="C1940" s="46">
        <v>508</v>
      </c>
      <c r="D1940" s="47">
        <v>1</v>
      </c>
      <c r="E1940" s="47">
        <v>8176.8146636800002</v>
      </c>
      <c r="F1940" s="48">
        <f t="shared" si="61"/>
        <v>98121.775964159999</v>
      </c>
      <c r="G1940" s="49">
        <v>5440.2144976158716</v>
      </c>
      <c r="H1940" s="49">
        <v>1766.4514143004449</v>
      </c>
      <c r="I1940" s="47">
        <v>17664.514143004446</v>
      </c>
      <c r="J1940" s="50"/>
      <c r="K1940" s="50"/>
      <c r="L1940" s="49">
        <v>39434.287990443336</v>
      </c>
      <c r="M1940" s="48">
        <f t="shared" si="60"/>
        <v>162427.24400952412</v>
      </c>
    </row>
    <row r="1941" spans="1:13" s="21" customFormat="1" ht="12" customHeight="1" x14ac:dyDescent="0.2">
      <c r="A1941" s="45" t="s">
        <v>323</v>
      </c>
      <c r="B1941" s="54" t="s">
        <v>320</v>
      </c>
      <c r="C1941" s="46">
        <v>508</v>
      </c>
      <c r="D1941" s="47">
        <v>2</v>
      </c>
      <c r="E1941" s="47">
        <v>8306.4872550399996</v>
      </c>
      <c r="F1941" s="48">
        <f t="shared" si="61"/>
        <v>199355.69412095999</v>
      </c>
      <c r="G1941" s="49">
        <v>11017.985680146434</v>
      </c>
      <c r="H1941" s="49">
        <v>3577.5678322915555</v>
      </c>
      <c r="I1941" s="47">
        <v>35775.678322915555</v>
      </c>
      <c r="J1941" s="50"/>
      <c r="K1941" s="50"/>
      <c r="L1941" s="49">
        <v>79411.389828371612</v>
      </c>
      <c r="M1941" s="48">
        <f t="shared" si="60"/>
        <v>329138.3157846852</v>
      </c>
    </row>
    <row r="1942" spans="1:13" s="21" customFormat="1" ht="12" customHeight="1" x14ac:dyDescent="0.2">
      <c r="A1942" s="45" t="s">
        <v>323</v>
      </c>
      <c r="B1942" s="54" t="s">
        <v>320</v>
      </c>
      <c r="C1942" s="46">
        <v>508</v>
      </c>
      <c r="D1942" s="47">
        <v>1</v>
      </c>
      <c r="E1942" s="47">
        <v>9721.8690150399998</v>
      </c>
      <c r="F1942" s="48">
        <f t="shared" si="61"/>
        <v>116662.42818048</v>
      </c>
      <c r="G1942" s="49">
        <v>9389.5669883658247</v>
      </c>
      <c r="H1942" s="49">
        <v>2065.3270776320001</v>
      </c>
      <c r="I1942" s="47">
        <v>20653.270776319998</v>
      </c>
      <c r="J1942" s="50"/>
      <c r="K1942" s="50"/>
      <c r="L1942" s="49">
        <v>42563.11771086276</v>
      </c>
      <c r="M1942" s="48">
        <f t="shared" si="60"/>
        <v>191333.71073366055</v>
      </c>
    </row>
    <row r="1943" spans="1:13" s="21" customFormat="1" ht="12" customHeight="1" x14ac:dyDescent="0.2">
      <c r="A1943" s="45" t="s">
        <v>323</v>
      </c>
      <c r="B1943" s="54" t="s">
        <v>320</v>
      </c>
      <c r="C1943" s="46">
        <v>508</v>
      </c>
      <c r="D1943" s="47">
        <v>1</v>
      </c>
      <c r="E1943" s="47">
        <v>10084.63765504</v>
      </c>
      <c r="F1943" s="48">
        <f t="shared" si="61"/>
        <v>121015.65186047999</v>
      </c>
      <c r="G1943" s="49">
        <v>6452.1238122332161</v>
      </c>
      <c r="H1943" s="49">
        <v>2095.0209294791111</v>
      </c>
      <c r="I1943" s="47">
        <v>20950.209294791111</v>
      </c>
      <c r="J1943" s="50"/>
      <c r="K1943" s="50"/>
      <c r="L1943" s="49">
        <v>43246.729965719598</v>
      </c>
      <c r="M1943" s="48">
        <f t="shared" si="60"/>
        <v>193759.73586270303</v>
      </c>
    </row>
    <row r="1944" spans="1:13" s="21" customFormat="1" ht="12" customHeight="1" x14ac:dyDescent="0.2">
      <c r="A1944" s="45" t="s">
        <v>32</v>
      </c>
      <c r="B1944" s="54" t="s">
        <v>320</v>
      </c>
      <c r="C1944" s="46">
        <v>508</v>
      </c>
      <c r="D1944" s="47">
        <v>1</v>
      </c>
      <c r="E1944" s="47">
        <v>6459.3740390399998</v>
      </c>
      <c r="F1944" s="48">
        <f t="shared" si="61"/>
        <v>77512.488468480005</v>
      </c>
      <c r="G1944" s="49">
        <v>6793.9259854602242</v>
      </c>
      <c r="H1944" s="49">
        <v>1494.3904568320002</v>
      </c>
      <c r="I1944" s="47">
        <v>14943.904568320002</v>
      </c>
      <c r="J1944" s="50"/>
      <c r="K1944" s="50"/>
      <c r="L1944" s="49">
        <v>36119.485204404176</v>
      </c>
      <c r="M1944" s="48">
        <f t="shared" si="60"/>
        <v>136864.19468349643</v>
      </c>
    </row>
    <row r="1945" spans="1:13" s="21" customFormat="1" ht="12" customHeight="1" x14ac:dyDescent="0.2">
      <c r="A1945" s="45" t="s">
        <v>32</v>
      </c>
      <c r="B1945" s="54" t="s">
        <v>320</v>
      </c>
      <c r="C1945" s="46">
        <v>508</v>
      </c>
      <c r="D1945" s="47">
        <v>1</v>
      </c>
      <c r="E1945" s="47">
        <v>8107.5922636799996</v>
      </c>
      <c r="F1945" s="48">
        <f t="shared" si="61"/>
        <v>97291.107164159999</v>
      </c>
      <c r="G1945" s="49">
        <v>5403.498936655873</v>
      </c>
      <c r="H1945" s="49">
        <v>1754.529778744889</v>
      </c>
      <c r="I1945" s="47">
        <v>17545.29778744889</v>
      </c>
      <c r="J1945" s="50"/>
      <c r="K1945" s="50"/>
      <c r="L1945" s="49">
        <v>39304.267476451452</v>
      </c>
      <c r="M1945" s="48">
        <f t="shared" si="60"/>
        <v>161298.7011434611</v>
      </c>
    </row>
    <row r="1946" spans="1:13" s="21" customFormat="1" ht="12" customHeight="1" x14ac:dyDescent="0.2">
      <c r="A1946" s="45" t="s">
        <v>32</v>
      </c>
      <c r="B1946" s="54" t="s">
        <v>320</v>
      </c>
      <c r="C1946" s="46">
        <v>508</v>
      </c>
      <c r="D1946" s="47">
        <v>1</v>
      </c>
      <c r="E1946" s="47">
        <v>10810.36443136</v>
      </c>
      <c r="F1946" s="48">
        <f t="shared" si="61"/>
        <v>129724.37317631999</v>
      </c>
      <c r="G1946" s="49">
        <v>13674.098588786688</v>
      </c>
      <c r="H1946" s="49">
        <v>2291.620343352889</v>
      </c>
      <c r="I1946" s="47">
        <v>22916.203433528888</v>
      </c>
      <c r="J1946" s="50"/>
      <c r="K1946" s="50"/>
      <c r="L1946" s="49">
        <v>45080.555611945892</v>
      </c>
      <c r="M1946" s="48">
        <f t="shared" si="60"/>
        <v>213686.85115393437</v>
      </c>
    </row>
    <row r="1947" spans="1:13" s="21" customFormat="1" ht="12" customHeight="1" x14ac:dyDescent="0.2">
      <c r="A1947" s="45" t="s">
        <v>32</v>
      </c>
      <c r="B1947" s="54" t="s">
        <v>320</v>
      </c>
      <c r="C1947" s="46">
        <v>508</v>
      </c>
      <c r="D1947" s="47">
        <v>1</v>
      </c>
      <c r="E1947" s="47">
        <v>10903.435678719999</v>
      </c>
      <c r="F1947" s="48">
        <f t="shared" si="61"/>
        <v>130841.22814463999</v>
      </c>
      <c r="G1947" s="49">
        <v>13772.828567986176</v>
      </c>
      <c r="H1947" s="49">
        <v>2308.1663428835554</v>
      </c>
      <c r="I1947" s="47">
        <v>23081.663428835556</v>
      </c>
      <c r="J1947" s="50"/>
      <c r="K1947" s="50"/>
      <c r="L1947" s="49">
        <v>45223.849262601325</v>
      </c>
      <c r="M1947" s="48">
        <f t="shared" si="60"/>
        <v>215227.73574694656</v>
      </c>
    </row>
    <row r="1948" spans="1:13" s="21" customFormat="1" ht="12" customHeight="1" x14ac:dyDescent="0.2">
      <c r="A1948" s="45" t="s">
        <v>28</v>
      </c>
      <c r="B1948" s="54" t="s">
        <v>324</v>
      </c>
      <c r="C1948" s="46">
        <v>508</v>
      </c>
      <c r="D1948" s="47">
        <v>1</v>
      </c>
      <c r="E1948" s="47">
        <v>13755.705733119999</v>
      </c>
      <c r="F1948" s="48">
        <f t="shared" si="61"/>
        <v>165068.46879744</v>
      </c>
      <c r="G1948" s="49">
        <v>16798.516641693695</v>
      </c>
      <c r="H1948" s="49">
        <v>2815.236574776889</v>
      </c>
      <c r="I1948" s="47">
        <v>28152.36574776889</v>
      </c>
      <c r="J1948" s="50"/>
      <c r="K1948" s="50"/>
      <c r="L1948" s="49">
        <v>49615.239733271781</v>
      </c>
      <c r="M1948" s="48">
        <f t="shared" si="60"/>
        <v>262449.82749495126</v>
      </c>
    </row>
    <row r="1949" spans="1:13" s="21" customFormat="1" ht="12" customHeight="1" x14ac:dyDescent="0.2">
      <c r="A1949" s="45" t="s">
        <v>32</v>
      </c>
      <c r="B1949" s="54" t="s">
        <v>324</v>
      </c>
      <c r="C1949" s="46">
        <v>508</v>
      </c>
      <c r="D1949" s="47">
        <v>1</v>
      </c>
      <c r="E1949" s="47">
        <v>8643.2594227200007</v>
      </c>
      <c r="F1949" s="48">
        <f t="shared" si="61"/>
        <v>103719.11307264</v>
      </c>
      <c r="G1949" s="49">
        <v>8531.4251967160308</v>
      </c>
      <c r="H1949" s="49">
        <v>1876.570398976</v>
      </c>
      <c r="I1949" s="47">
        <v>18765.703989759997</v>
      </c>
      <c r="J1949" s="50"/>
      <c r="K1949" s="50"/>
      <c r="L1949" s="49">
        <v>40557.173645718496</v>
      </c>
      <c r="M1949" s="48">
        <f t="shared" si="60"/>
        <v>173449.98630381052</v>
      </c>
    </row>
    <row r="1950" spans="1:13" s="21" customFormat="1" ht="12" customHeight="1" x14ac:dyDescent="0.2">
      <c r="A1950" s="45" t="s">
        <v>33</v>
      </c>
      <c r="B1950" s="54" t="s">
        <v>324</v>
      </c>
      <c r="C1950" s="46">
        <v>508</v>
      </c>
      <c r="D1950" s="47">
        <v>1</v>
      </c>
      <c r="E1950" s="47">
        <v>11254.458142719999</v>
      </c>
      <c r="F1950" s="48">
        <f t="shared" si="61"/>
        <v>135053.49771263998</v>
      </c>
      <c r="G1950" s="49">
        <v>14145.193197797376</v>
      </c>
      <c r="H1950" s="49">
        <v>2370.5703364835554</v>
      </c>
      <c r="I1950" s="47">
        <v>23705.703364835554</v>
      </c>
      <c r="J1950" s="50"/>
      <c r="K1950" s="50"/>
      <c r="L1950" s="49">
        <v>45764.28781645526</v>
      </c>
      <c r="M1950" s="48">
        <f t="shared" si="60"/>
        <v>221039.25242821174</v>
      </c>
    </row>
    <row r="1951" spans="1:13" s="21" customFormat="1" ht="12" customHeight="1" x14ac:dyDescent="0.2">
      <c r="A1951" s="45" t="s">
        <v>33</v>
      </c>
      <c r="B1951" s="54" t="s">
        <v>324</v>
      </c>
      <c r="C1951" s="46">
        <v>508</v>
      </c>
      <c r="D1951" s="47">
        <v>1</v>
      </c>
      <c r="E1951" s="47">
        <v>25166.9197312</v>
      </c>
      <c r="F1951" s="48">
        <f t="shared" si="61"/>
        <v>302003.03677439998</v>
      </c>
      <c r="G1951" s="49">
        <v>28903.532450856961</v>
      </c>
      <c r="H1951" s="49">
        <v>4843.8968411022224</v>
      </c>
      <c r="I1951" s="47">
        <v>48438.968411022222</v>
      </c>
      <c r="J1951" s="50"/>
      <c r="K1951" s="50"/>
      <c r="L1951" s="49">
        <v>68805.686913572878</v>
      </c>
      <c r="M1951" s="48">
        <f t="shared" si="60"/>
        <v>452995.12139095424</v>
      </c>
    </row>
    <row r="1952" spans="1:13" s="21" customFormat="1" ht="12" customHeight="1" x14ac:dyDescent="0.2">
      <c r="A1952" s="45" t="s">
        <v>29</v>
      </c>
      <c r="B1952" s="54" t="s">
        <v>325</v>
      </c>
      <c r="C1952" s="46">
        <v>508</v>
      </c>
      <c r="D1952" s="47">
        <v>1</v>
      </c>
      <c r="E1952" s="47">
        <v>7560.6487756799997</v>
      </c>
      <c r="F1952" s="48">
        <f t="shared" si="61"/>
        <v>90727.785308160004</v>
      </c>
      <c r="G1952" s="49">
        <v>5113.4001106206715</v>
      </c>
      <c r="H1952" s="49">
        <v>1660.3339558115556</v>
      </c>
      <c r="I1952" s="47">
        <v>16603.339558115556</v>
      </c>
      <c r="J1952" s="50"/>
      <c r="K1952" s="50"/>
      <c r="L1952" s="49">
        <v>38412.355588250939</v>
      </c>
      <c r="M1952" s="48">
        <f t="shared" si="60"/>
        <v>152517.21452095872</v>
      </c>
    </row>
    <row r="1953" spans="1:13" s="21" customFormat="1" ht="12" customHeight="1" x14ac:dyDescent="0.2">
      <c r="A1953" s="45" t="s">
        <v>29</v>
      </c>
      <c r="B1953" s="54" t="s">
        <v>325</v>
      </c>
      <c r="C1953" s="46">
        <v>508</v>
      </c>
      <c r="D1953" s="47">
        <v>1</v>
      </c>
      <c r="E1953" s="47">
        <v>9116.6091161599998</v>
      </c>
      <c r="F1953" s="48">
        <f t="shared" si="61"/>
        <v>109399.30939392</v>
      </c>
      <c r="G1953" s="49">
        <v>8908.0222128168971</v>
      </c>
      <c r="H1953" s="49">
        <v>1959.4065953280001</v>
      </c>
      <c r="I1953" s="47">
        <v>19594.065953279998</v>
      </c>
      <c r="J1953" s="50"/>
      <c r="K1953" s="50"/>
      <c r="L1953" s="49">
        <v>41386.573683293456</v>
      </c>
      <c r="M1953" s="48">
        <f t="shared" si="60"/>
        <v>181247.37783863835</v>
      </c>
    </row>
    <row r="1954" spans="1:13" s="21" customFormat="1" ht="12" customHeight="1" x14ac:dyDescent="0.2">
      <c r="A1954" s="45" t="s">
        <v>32</v>
      </c>
      <c r="B1954" s="54" t="s">
        <v>325</v>
      </c>
      <c r="C1954" s="46">
        <v>508</v>
      </c>
      <c r="D1954" s="47">
        <v>1</v>
      </c>
      <c r="E1954" s="47">
        <v>8064.6743756799997</v>
      </c>
      <c r="F1954" s="48">
        <f t="shared" si="61"/>
        <v>96776.09250816</v>
      </c>
      <c r="G1954" s="49">
        <v>10761.470577721342</v>
      </c>
      <c r="H1954" s="49">
        <v>1803.4976667875553</v>
      </c>
      <c r="I1954" s="47">
        <v>18034.976667875555</v>
      </c>
      <c r="J1954" s="50"/>
      <c r="K1954" s="50"/>
      <c r="L1954" s="49">
        <v>39677.996407661762</v>
      </c>
      <c r="M1954" s="48">
        <f t="shared" si="60"/>
        <v>167054.03382820621</v>
      </c>
    </row>
    <row r="1955" spans="1:13" s="21" customFormat="1" ht="12" customHeight="1" x14ac:dyDescent="0.2">
      <c r="A1955" s="45" t="s">
        <v>32</v>
      </c>
      <c r="B1955" s="54" t="s">
        <v>325</v>
      </c>
      <c r="C1955" s="46">
        <v>508</v>
      </c>
      <c r="D1955" s="47">
        <v>1</v>
      </c>
      <c r="E1955" s="47">
        <v>9538.8622950400004</v>
      </c>
      <c r="F1955" s="48">
        <f t="shared" si="61"/>
        <v>114466.34754048</v>
      </c>
      <c r="G1955" s="49">
        <v>12325.28912257843</v>
      </c>
      <c r="H1955" s="49">
        <v>2065.5755191182225</v>
      </c>
      <c r="I1955" s="47">
        <v>20655.755191182223</v>
      </c>
      <c r="J1955" s="50"/>
      <c r="K1955" s="50"/>
      <c r="L1955" s="49">
        <v>42460.113859773643</v>
      </c>
      <c r="M1955" s="48">
        <f t="shared" si="60"/>
        <v>191973.08123313251</v>
      </c>
    </row>
    <row r="1956" spans="1:13" s="21" customFormat="1" ht="12" customHeight="1" x14ac:dyDescent="0.2">
      <c r="A1956" s="45" t="s">
        <v>33</v>
      </c>
      <c r="B1956" s="54" t="s">
        <v>325</v>
      </c>
      <c r="C1956" s="46">
        <v>508</v>
      </c>
      <c r="D1956" s="47">
        <v>1</v>
      </c>
      <c r="E1956" s="47">
        <v>14881.353676799999</v>
      </c>
      <c r="F1956" s="48">
        <f t="shared" si="61"/>
        <v>178576.2441216</v>
      </c>
      <c r="G1956" s="49">
        <v>13494.45298526208</v>
      </c>
      <c r="H1956" s="49">
        <v>2968.2368934400001</v>
      </c>
      <c r="I1956" s="47">
        <v>29682.368934400001</v>
      </c>
      <c r="J1956" s="50"/>
      <c r="K1956" s="50"/>
      <c r="L1956" s="49">
        <v>50940.271452996305</v>
      </c>
      <c r="M1956" s="48">
        <f t="shared" si="60"/>
        <v>275661.57438769843</v>
      </c>
    </row>
    <row r="1957" spans="1:13" s="21" customFormat="1" ht="12" customHeight="1" x14ac:dyDescent="0.2">
      <c r="A1957" s="45" t="s">
        <v>28</v>
      </c>
      <c r="B1957" s="54" t="s">
        <v>326</v>
      </c>
      <c r="C1957" s="46">
        <v>508</v>
      </c>
      <c r="D1957" s="47">
        <v>1</v>
      </c>
      <c r="E1957" s="47">
        <v>7880.8023756800003</v>
      </c>
      <c r="F1957" s="48">
        <f t="shared" si="61"/>
        <v>94569.628508160007</v>
      </c>
      <c r="G1957" s="49">
        <v>10566.419160121344</v>
      </c>
      <c r="H1957" s="49">
        <v>1770.809311232</v>
      </c>
      <c r="I1957" s="47">
        <v>17708.093112319999</v>
      </c>
      <c r="J1957" s="50"/>
      <c r="K1957" s="50"/>
      <c r="L1957" s="49">
        <v>39369.178706887767</v>
      </c>
      <c r="M1957" s="48">
        <f t="shared" si="60"/>
        <v>163984.12879872113</v>
      </c>
    </row>
    <row r="1958" spans="1:13" s="21" customFormat="1" ht="12" customHeight="1" x14ac:dyDescent="0.2">
      <c r="A1958" s="45" t="s">
        <v>28</v>
      </c>
      <c r="B1958" s="54" t="s">
        <v>326</v>
      </c>
      <c r="C1958" s="46">
        <v>508</v>
      </c>
      <c r="D1958" s="47">
        <v>1</v>
      </c>
      <c r="E1958" s="47">
        <v>8732.5208422399992</v>
      </c>
      <c r="F1958" s="48">
        <f t="shared" si="61"/>
        <v>104790.25010687999</v>
      </c>
      <c r="G1958" s="49">
        <v>14337.402636810239</v>
      </c>
      <c r="H1958" s="49">
        <v>1952.2607076266663</v>
      </c>
      <c r="I1958" s="47">
        <v>19522.607076266664</v>
      </c>
      <c r="J1958" s="50"/>
      <c r="K1958" s="50"/>
      <c r="L1958" s="49">
        <v>41170.495244327176</v>
      </c>
      <c r="M1958" s="48">
        <f t="shared" si="60"/>
        <v>181773.01577191072</v>
      </c>
    </row>
    <row r="1959" spans="1:13" s="21" customFormat="1" ht="12" customHeight="1" x14ac:dyDescent="0.2">
      <c r="A1959" s="45" t="s">
        <v>33</v>
      </c>
      <c r="B1959" s="54" t="s">
        <v>326</v>
      </c>
      <c r="C1959" s="46">
        <v>508</v>
      </c>
      <c r="D1959" s="47">
        <v>1</v>
      </c>
      <c r="E1959" s="47">
        <v>8090.24339968</v>
      </c>
      <c r="F1959" s="48">
        <f t="shared" si="61"/>
        <v>97082.920796160004</v>
      </c>
      <c r="G1959" s="49">
        <v>5394.2970991902712</v>
      </c>
      <c r="H1959" s="49">
        <v>1751.5419188337776</v>
      </c>
      <c r="I1959" s="47">
        <v>17515.419188337775</v>
      </c>
      <c r="J1959" s="50"/>
      <c r="K1959" s="50"/>
      <c r="L1959" s="49">
        <v>39272.134912929461</v>
      </c>
      <c r="M1959" s="48">
        <f t="shared" si="60"/>
        <v>161016.31391545129</v>
      </c>
    </row>
    <row r="1960" spans="1:13" s="21" customFormat="1" ht="12" customHeight="1" x14ac:dyDescent="0.2">
      <c r="A1960" s="45" t="s">
        <v>33</v>
      </c>
      <c r="B1960" s="54" t="s">
        <v>326</v>
      </c>
      <c r="C1960" s="46">
        <v>508</v>
      </c>
      <c r="D1960" s="47">
        <v>1</v>
      </c>
      <c r="E1960" s="47">
        <v>10397.39657216</v>
      </c>
      <c r="F1960" s="48">
        <f t="shared" si="61"/>
        <v>124768.75886592</v>
      </c>
      <c r="G1960" s="49">
        <v>6618.0111418736633</v>
      </c>
      <c r="H1960" s="49">
        <v>2148.8849652053332</v>
      </c>
      <c r="I1960" s="47">
        <v>21488.84965205333</v>
      </c>
      <c r="J1960" s="50"/>
      <c r="K1960" s="50"/>
      <c r="L1960" s="49">
        <v>43844.42156186705</v>
      </c>
      <c r="M1960" s="48">
        <f t="shared" si="60"/>
        <v>198868.92618691939</v>
      </c>
    </row>
    <row r="1961" spans="1:13" s="21" customFormat="1" ht="12" customHeight="1" x14ac:dyDescent="0.2">
      <c r="A1961" s="45" t="s">
        <v>33</v>
      </c>
      <c r="B1961" s="54" t="s">
        <v>326</v>
      </c>
      <c r="C1961" s="46">
        <v>508</v>
      </c>
      <c r="D1961" s="47">
        <v>1</v>
      </c>
      <c r="E1961" s="47">
        <v>19571.837542400001</v>
      </c>
      <c r="F1961" s="48">
        <f t="shared" si="61"/>
        <v>234862.05050880002</v>
      </c>
      <c r="G1961" s="49">
        <v>11484.13463248896</v>
      </c>
      <c r="H1961" s="49">
        <v>3728.927576746667</v>
      </c>
      <c r="I1961" s="47">
        <v>37289.275767466672</v>
      </c>
      <c r="J1961" s="50"/>
      <c r="K1961" s="50"/>
      <c r="L1961" s="49">
        <v>58041.536021012835</v>
      </c>
      <c r="M1961" s="48">
        <f t="shared" si="60"/>
        <v>345405.92450651515</v>
      </c>
    </row>
    <row r="1962" spans="1:13" s="21" customFormat="1" ht="12" customHeight="1" x14ac:dyDescent="0.2">
      <c r="A1962" s="45" t="s">
        <v>57</v>
      </c>
      <c r="B1962" s="54" t="s">
        <v>327</v>
      </c>
      <c r="C1962" s="46">
        <v>508</v>
      </c>
      <c r="D1962" s="47">
        <v>1</v>
      </c>
      <c r="E1962" s="47">
        <v>8916.3071795199994</v>
      </c>
      <c r="F1962" s="48">
        <f t="shared" si="61"/>
        <v>106995.68615423999</v>
      </c>
      <c r="G1962" s="49">
        <v>0</v>
      </c>
      <c r="H1962" s="49">
        <v>1526.9578632533335</v>
      </c>
      <c r="I1962" s="47">
        <v>15269.578632533336</v>
      </c>
      <c r="J1962" s="50"/>
      <c r="K1962" s="50"/>
      <c r="L1962" s="49">
        <v>15709.52928425629</v>
      </c>
      <c r="M1962" s="48">
        <f t="shared" si="60"/>
        <v>139501.75193428295</v>
      </c>
    </row>
    <row r="1963" spans="1:13" s="21" customFormat="1" ht="12" customHeight="1" x14ac:dyDescent="0.2">
      <c r="A1963" s="45" t="s">
        <v>62</v>
      </c>
      <c r="B1963" s="54" t="s">
        <v>328</v>
      </c>
      <c r="C1963" s="46">
        <v>508</v>
      </c>
      <c r="D1963" s="47">
        <v>1</v>
      </c>
      <c r="E1963" s="47">
        <v>9178.1443686399998</v>
      </c>
      <c r="F1963" s="48">
        <f t="shared" si="61"/>
        <v>110137.73242367999</v>
      </c>
      <c r="G1963" s="49">
        <v>14928.299432816642</v>
      </c>
      <c r="H1963" s="49">
        <v>2032.7205110044449</v>
      </c>
      <c r="I1963" s="47">
        <v>20327.205110044448</v>
      </c>
      <c r="J1963" s="50"/>
      <c r="K1963" s="50"/>
      <c r="L1963" s="49">
        <v>42031.613815906974</v>
      </c>
      <c r="M1963" s="48">
        <f t="shared" si="60"/>
        <v>189457.57129345249</v>
      </c>
    </row>
    <row r="1964" spans="1:13" s="21" customFormat="1" ht="12" customHeight="1" x14ac:dyDescent="0.2">
      <c r="A1964" s="45" t="s">
        <v>33</v>
      </c>
      <c r="B1964" s="54" t="s">
        <v>328</v>
      </c>
      <c r="C1964" s="46">
        <v>508</v>
      </c>
      <c r="D1964" s="47">
        <v>1</v>
      </c>
      <c r="E1964" s="47">
        <v>14401.768775680001</v>
      </c>
      <c r="F1964" s="48">
        <f t="shared" si="61"/>
        <v>172821.22530816001</v>
      </c>
      <c r="G1964" s="49">
        <v>13112.89523793101</v>
      </c>
      <c r="H1964" s="49">
        <v>2884.3095357440002</v>
      </c>
      <c r="I1964" s="47">
        <v>28843.095357440001</v>
      </c>
      <c r="J1964" s="50"/>
      <c r="K1964" s="50"/>
      <c r="L1964" s="49">
        <v>50213.433678594476</v>
      </c>
      <c r="M1964" s="48">
        <f t="shared" si="60"/>
        <v>267874.9591178695</v>
      </c>
    </row>
    <row r="1965" spans="1:13" s="21" customFormat="1" ht="12" customHeight="1" x14ac:dyDescent="0.2">
      <c r="A1965" s="45" t="s">
        <v>28</v>
      </c>
      <c r="B1965" s="54" t="s">
        <v>329</v>
      </c>
      <c r="C1965" s="46">
        <v>508</v>
      </c>
      <c r="D1965" s="47">
        <v>1</v>
      </c>
      <c r="E1965" s="47">
        <v>9541.0254950399994</v>
      </c>
      <c r="F1965" s="48">
        <f t="shared" si="61"/>
        <v>114492.30594048</v>
      </c>
      <c r="G1965" s="49">
        <v>12327.583845138435</v>
      </c>
      <c r="H1965" s="49">
        <v>2065.9600880071112</v>
      </c>
      <c r="I1965" s="47">
        <v>20659.600880071113</v>
      </c>
      <c r="J1965" s="50"/>
      <c r="K1965" s="50"/>
      <c r="L1965" s="49">
        <v>42464.267699867523</v>
      </c>
      <c r="M1965" s="48">
        <f t="shared" si="60"/>
        <v>192009.71845356419</v>
      </c>
    </row>
    <row r="1966" spans="1:13" s="21" customFormat="1" ht="12" customHeight="1" x14ac:dyDescent="0.2">
      <c r="A1966" s="45" t="s">
        <v>28</v>
      </c>
      <c r="B1966" s="54" t="s">
        <v>329</v>
      </c>
      <c r="C1966" s="46">
        <v>508</v>
      </c>
      <c r="D1966" s="47">
        <v>1</v>
      </c>
      <c r="E1966" s="47">
        <v>10622.62549504</v>
      </c>
      <c r="F1966" s="48">
        <f t="shared" si="61"/>
        <v>127471.50594048</v>
      </c>
      <c r="G1966" s="49">
        <v>10106.208843853825</v>
      </c>
      <c r="H1966" s="49">
        <v>2222.9594616320001</v>
      </c>
      <c r="I1966" s="47">
        <v>22229.594616319999</v>
      </c>
      <c r="J1966" s="50"/>
      <c r="K1966" s="50"/>
      <c r="L1966" s="49">
        <v>44485.930404760838</v>
      </c>
      <c r="M1966" s="48">
        <f t="shared" si="60"/>
        <v>206516.19926704667</v>
      </c>
    </row>
    <row r="1967" spans="1:13" s="21" customFormat="1" ht="12" customHeight="1" x14ac:dyDescent="0.2">
      <c r="A1967" s="45" t="s">
        <v>28</v>
      </c>
      <c r="B1967" s="54" t="s">
        <v>329</v>
      </c>
      <c r="C1967" s="46">
        <v>508</v>
      </c>
      <c r="D1967" s="47">
        <v>1</v>
      </c>
      <c r="E1967" s="47">
        <v>12336.21269504</v>
      </c>
      <c r="F1967" s="48">
        <f t="shared" si="61"/>
        <v>148034.55234048</v>
      </c>
      <c r="G1967" s="49">
        <v>15292.718426898435</v>
      </c>
      <c r="H1967" s="49">
        <v>2562.8822568960004</v>
      </c>
      <c r="I1967" s="47">
        <v>25628.822568960004</v>
      </c>
      <c r="J1967" s="50"/>
      <c r="K1967" s="50"/>
      <c r="L1967" s="49">
        <v>47429.770587041574</v>
      </c>
      <c r="M1967" s="48">
        <f t="shared" si="60"/>
        <v>238948.74618027601</v>
      </c>
    </row>
    <row r="1968" spans="1:13" s="21" customFormat="1" ht="12" customHeight="1" x14ac:dyDescent="0.2">
      <c r="A1968" s="45" t="s">
        <v>28</v>
      </c>
      <c r="B1968" s="54" t="s">
        <v>329</v>
      </c>
      <c r="C1968" s="46">
        <v>508</v>
      </c>
      <c r="D1968" s="47">
        <v>1</v>
      </c>
      <c r="E1968" s="47">
        <v>13038.27093504</v>
      </c>
      <c r="F1968" s="48">
        <f t="shared" si="61"/>
        <v>156459.25122048002</v>
      </c>
      <c r="G1968" s="49">
        <v>16037.461807890431</v>
      </c>
      <c r="H1968" s="49">
        <v>2687.6926106737778</v>
      </c>
      <c r="I1968" s="47">
        <v>26876.926106737777</v>
      </c>
      <c r="J1968" s="50"/>
      <c r="K1968" s="50"/>
      <c r="L1968" s="49">
        <v>48510.668190070326</v>
      </c>
      <c r="M1968" s="48">
        <f t="shared" si="60"/>
        <v>250571.99993585236</v>
      </c>
    </row>
    <row r="1969" spans="1:13" s="21" customFormat="1" ht="12" customHeight="1" x14ac:dyDescent="0.2">
      <c r="A1969" s="45" t="s">
        <v>29</v>
      </c>
      <c r="B1969" s="54" t="s">
        <v>329</v>
      </c>
      <c r="C1969" s="46">
        <v>508</v>
      </c>
      <c r="D1969" s="47">
        <v>1</v>
      </c>
      <c r="E1969" s="47">
        <v>6230.1847295999996</v>
      </c>
      <c r="F1969" s="48">
        <f t="shared" si="61"/>
        <v>74762.216755200003</v>
      </c>
      <c r="G1969" s="49">
        <v>6611.5829708697602</v>
      </c>
      <c r="H1969" s="49">
        <v>1454.28232768</v>
      </c>
      <c r="I1969" s="47">
        <v>14542.823276799998</v>
      </c>
      <c r="J1969" s="50"/>
      <c r="K1969" s="50"/>
      <c r="L1969" s="49">
        <v>35715.928923411666</v>
      </c>
      <c r="M1969" s="48">
        <f t="shared" si="60"/>
        <v>133086.83425396142</v>
      </c>
    </row>
    <row r="1970" spans="1:13" s="21" customFormat="1" ht="12" customHeight="1" x14ac:dyDescent="0.2">
      <c r="A1970" s="45" t="s">
        <v>29</v>
      </c>
      <c r="B1970" s="54" t="s">
        <v>329</v>
      </c>
      <c r="C1970" s="46">
        <v>508</v>
      </c>
      <c r="D1970" s="47">
        <v>1</v>
      </c>
      <c r="E1970" s="47">
        <v>8067.4571161599997</v>
      </c>
      <c r="F1970" s="48">
        <f t="shared" si="61"/>
        <v>96809.485393919997</v>
      </c>
      <c r="G1970" s="49">
        <v>8073.3168816168964</v>
      </c>
      <c r="H1970" s="49">
        <v>1775.8049953279999</v>
      </c>
      <c r="I1970" s="47">
        <v>17758.049953279999</v>
      </c>
      <c r="J1970" s="50"/>
      <c r="K1970" s="50"/>
      <c r="L1970" s="49">
        <v>39456.603117204861</v>
      </c>
      <c r="M1970" s="48">
        <f t="shared" si="60"/>
        <v>163873.26034134976</v>
      </c>
    </row>
    <row r="1971" spans="1:13" s="21" customFormat="1" ht="12" customHeight="1" x14ac:dyDescent="0.2">
      <c r="A1971" s="45" t="s">
        <v>29</v>
      </c>
      <c r="B1971" s="54" t="s">
        <v>329</v>
      </c>
      <c r="C1971" s="46">
        <v>508</v>
      </c>
      <c r="D1971" s="47">
        <v>1</v>
      </c>
      <c r="E1971" s="47">
        <v>10211.18831616</v>
      </c>
      <c r="F1971" s="48">
        <f t="shared" si="61"/>
        <v>122534.25979392001</v>
      </c>
      <c r="G1971" s="49">
        <v>0</v>
      </c>
      <c r="H1971" s="49">
        <v>2048.5313860266665</v>
      </c>
      <c r="I1971" s="47">
        <v>20485.313860266666</v>
      </c>
      <c r="J1971" s="50"/>
      <c r="K1971" s="50"/>
      <c r="L1971" s="49">
        <v>42975.327453034464</v>
      </c>
      <c r="M1971" s="48">
        <f t="shared" si="60"/>
        <v>188043.43249324779</v>
      </c>
    </row>
    <row r="1972" spans="1:13" s="21" customFormat="1" ht="12" customHeight="1" x14ac:dyDescent="0.2">
      <c r="A1972" s="45" t="s">
        <v>43</v>
      </c>
      <c r="B1972" s="54" t="s">
        <v>329</v>
      </c>
      <c r="C1972" s="46">
        <v>508</v>
      </c>
      <c r="D1972" s="47">
        <v>1</v>
      </c>
      <c r="E1972" s="47">
        <v>28837.619200000001</v>
      </c>
      <c r="F1972" s="48">
        <f t="shared" si="61"/>
        <v>346051.43040000001</v>
      </c>
      <c r="G1972" s="49">
        <v>0</v>
      </c>
      <c r="H1972" s="49">
        <v>4847.1765333333324</v>
      </c>
      <c r="I1972" s="47">
        <v>48471.765333333329</v>
      </c>
      <c r="J1972" s="50"/>
      <c r="K1972" s="50"/>
      <c r="L1972" s="49">
        <v>32908.277626682095</v>
      </c>
      <c r="M1972" s="48">
        <f t="shared" si="60"/>
        <v>432278.64989334875</v>
      </c>
    </row>
    <row r="1973" spans="1:13" s="21" customFormat="1" ht="12" customHeight="1" x14ac:dyDescent="0.2">
      <c r="A1973" s="45" t="s">
        <v>33</v>
      </c>
      <c r="B1973" s="54" t="s">
        <v>330</v>
      </c>
      <c r="C1973" s="46">
        <v>508</v>
      </c>
      <c r="D1973" s="47">
        <v>1</v>
      </c>
      <c r="E1973" s="47">
        <v>9323.7770495999994</v>
      </c>
      <c r="F1973" s="48">
        <f t="shared" si="61"/>
        <v>111885.32459519999</v>
      </c>
      <c r="G1973" s="49">
        <v>9072.8450206617581</v>
      </c>
      <c r="H1973" s="49">
        <v>1995.6609836799998</v>
      </c>
      <c r="I1973" s="47">
        <v>19956.609836799998</v>
      </c>
      <c r="J1973" s="50"/>
      <c r="K1973" s="50"/>
      <c r="L1973" s="49">
        <v>41779.52263762075</v>
      </c>
      <c r="M1973" s="48">
        <f t="shared" si="60"/>
        <v>184689.96307396248</v>
      </c>
    </row>
    <row r="1974" spans="1:13" s="21" customFormat="1" ht="12" customHeight="1" x14ac:dyDescent="0.2">
      <c r="A1974" s="45" t="s">
        <v>28</v>
      </c>
      <c r="B1974" s="54" t="s">
        <v>331</v>
      </c>
      <c r="C1974" s="46">
        <v>508</v>
      </c>
      <c r="D1974" s="47">
        <v>1</v>
      </c>
      <c r="E1974" s="47">
        <v>7298.3434700799999</v>
      </c>
      <c r="F1974" s="48">
        <f t="shared" si="61"/>
        <v>87580.121640960002</v>
      </c>
      <c r="G1974" s="49">
        <v>4974.2733765304329</v>
      </c>
      <c r="H1974" s="49">
        <v>1615.1591531804445</v>
      </c>
      <c r="I1974" s="47">
        <v>16151.591531804444</v>
      </c>
      <c r="J1974" s="50"/>
      <c r="K1974" s="50"/>
      <c r="L1974" s="49">
        <v>37992.783224096027</v>
      </c>
      <c r="M1974" s="48">
        <f t="shared" si="60"/>
        <v>148313.92892657133</v>
      </c>
    </row>
    <row r="1975" spans="1:13" s="21" customFormat="1" ht="12" customHeight="1" x14ac:dyDescent="0.2">
      <c r="A1975" s="45" t="s">
        <v>28</v>
      </c>
      <c r="B1975" s="54" t="s">
        <v>331</v>
      </c>
      <c r="C1975" s="46">
        <v>508</v>
      </c>
      <c r="D1975" s="47">
        <v>1</v>
      </c>
      <c r="E1975" s="47">
        <v>7379.4677964800003</v>
      </c>
      <c r="F1975" s="48">
        <f t="shared" si="61"/>
        <v>88553.613557760007</v>
      </c>
      <c r="G1975" s="49">
        <v>0</v>
      </c>
      <c r="H1975" s="49">
        <v>1576.5779660799999</v>
      </c>
      <c r="I1975" s="47">
        <v>15765.779660799999</v>
      </c>
      <c r="J1975" s="50"/>
      <c r="K1975" s="50"/>
      <c r="L1975" s="49">
        <v>37701.323889493091</v>
      </c>
      <c r="M1975" s="48">
        <f t="shared" si="60"/>
        <v>143597.29507413312</v>
      </c>
    </row>
    <row r="1976" spans="1:13" s="21" customFormat="1" ht="12" customHeight="1" x14ac:dyDescent="0.2">
      <c r="A1976" s="45" t="s">
        <v>29</v>
      </c>
      <c r="B1976" s="54" t="s">
        <v>331</v>
      </c>
      <c r="C1976" s="46">
        <v>508</v>
      </c>
      <c r="D1976" s="47">
        <v>1</v>
      </c>
      <c r="E1976" s="47">
        <v>7377.8254950399996</v>
      </c>
      <c r="F1976" s="48">
        <f t="shared" si="61"/>
        <v>88533.905940479992</v>
      </c>
      <c r="G1976" s="49">
        <v>7524.6459638538236</v>
      </c>
      <c r="H1976" s="49">
        <v>1655.1194616320001</v>
      </c>
      <c r="I1976" s="47">
        <v>16551.194616320001</v>
      </c>
      <c r="J1976" s="50"/>
      <c r="K1976" s="50"/>
      <c r="L1976" s="49">
        <v>38328.015548363866</v>
      </c>
      <c r="M1976" s="48">
        <f t="shared" si="60"/>
        <v>152592.88153064967</v>
      </c>
    </row>
    <row r="1977" spans="1:13" s="21" customFormat="1" ht="12" customHeight="1" x14ac:dyDescent="0.2">
      <c r="A1977" s="45" t="s">
        <v>43</v>
      </c>
      <c r="B1977" s="54" t="s">
        <v>331</v>
      </c>
      <c r="C1977" s="46">
        <v>508</v>
      </c>
      <c r="D1977" s="47">
        <v>1</v>
      </c>
      <c r="E1977" s="47">
        <v>31044.911905280002</v>
      </c>
      <c r="F1977" s="48">
        <f t="shared" si="61"/>
        <v>372538.94286336005</v>
      </c>
      <c r="G1977" s="49">
        <v>0</v>
      </c>
      <c r="H1977" s="49">
        <v>5215.0586508799997</v>
      </c>
      <c r="I1977" s="47">
        <v>52150.586508799992</v>
      </c>
      <c r="J1977" s="50"/>
      <c r="K1977" s="50"/>
      <c r="L1977" s="49">
        <v>37221.393831688671</v>
      </c>
      <c r="M1977" s="48">
        <f t="shared" si="60"/>
        <v>467125.98185472871</v>
      </c>
    </row>
    <row r="1978" spans="1:13" s="21" customFormat="1" ht="12" customHeight="1" x14ac:dyDescent="0.2">
      <c r="A1978" s="45" t="s">
        <v>207</v>
      </c>
      <c r="B1978" s="54" t="s">
        <v>331</v>
      </c>
      <c r="C1978" s="46">
        <v>508</v>
      </c>
      <c r="D1978" s="47">
        <v>1</v>
      </c>
      <c r="E1978" s="47">
        <v>6645.0328422399998</v>
      </c>
      <c r="F1978" s="48">
        <f t="shared" si="61"/>
        <v>79740.394106880005</v>
      </c>
      <c r="G1978" s="49">
        <v>6941.6361292861448</v>
      </c>
      <c r="H1978" s="49">
        <v>1526.8807473920001</v>
      </c>
      <c r="I1978" s="47">
        <v>15268.80747392</v>
      </c>
      <c r="J1978" s="50"/>
      <c r="K1978" s="50"/>
      <c r="L1978" s="49">
        <v>36477.988887752384</v>
      </c>
      <c r="M1978" s="48">
        <f t="shared" si="60"/>
        <v>139955.70734523053</v>
      </c>
    </row>
    <row r="1979" spans="1:13" s="21" customFormat="1" ht="12" customHeight="1" x14ac:dyDescent="0.2">
      <c r="A1979" s="45" t="s">
        <v>207</v>
      </c>
      <c r="B1979" s="54" t="s">
        <v>331</v>
      </c>
      <c r="C1979" s="46">
        <v>508</v>
      </c>
      <c r="D1979" s="47">
        <v>1</v>
      </c>
      <c r="E1979" s="47">
        <v>7110.6071296</v>
      </c>
      <c r="F1979" s="48">
        <f t="shared" si="61"/>
        <v>85327.285555199996</v>
      </c>
      <c r="G1979" s="49">
        <v>7312.0470323097579</v>
      </c>
      <c r="H1979" s="49">
        <v>1608.3562476799998</v>
      </c>
      <c r="I1979" s="47">
        <v>16083.562476799998</v>
      </c>
      <c r="J1979" s="50"/>
      <c r="K1979" s="50"/>
      <c r="L1979" s="49">
        <v>37566.814015837816</v>
      </c>
      <c r="M1979" s="48">
        <f t="shared" si="60"/>
        <v>147898.06532782756</v>
      </c>
    </row>
    <row r="1980" spans="1:13" s="21" customFormat="1" ht="12" customHeight="1" x14ac:dyDescent="0.2">
      <c r="A1980" s="45" t="s">
        <v>207</v>
      </c>
      <c r="B1980" s="54" t="s">
        <v>331</v>
      </c>
      <c r="C1980" s="46">
        <v>508</v>
      </c>
      <c r="D1980" s="47">
        <v>1</v>
      </c>
      <c r="E1980" s="47">
        <v>7377.8254950399996</v>
      </c>
      <c r="F1980" s="48">
        <f t="shared" si="61"/>
        <v>88533.905940479992</v>
      </c>
      <c r="G1980" s="49">
        <v>7524.6459638538236</v>
      </c>
      <c r="H1980" s="49">
        <v>1655.1194616320001</v>
      </c>
      <c r="I1980" s="47">
        <v>16551.194616320001</v>
      </c>
      <c r="J1980" s="50"/>
      <c r="K1980" s="50"/>
      <c r="L1980" s="49">
        <v>38328.015548363866</v>
      </c>
      <c r="M1980" s="48">
        <f t="shared" si="60"/>
        <v>152592.88153064967</v>
      </c>
    </row>
    <row r="1981" spans="1:13" s="21" customFormat="1" ht="12" customHeight="1" x14ac:dyDescent="0.2">
      <c r="A1981" s="45" t="s">
        <v>207</v>
      </c>
      <c r="B1981" s="54" t="s">
        <v>331</v>
      </c>
      <c r="C1981" s="46">
        <v>508</v>
      </c>
      <c r="D1981" s="47">
        <v>1</v>
      </c>
      <c r="E1981" s="47">
        <v>7387.3591500800003</v>
      </c>
      <c r="F1981" s="48">
        <f t="shared" si="61"/>
        <v>88648.309800960007</v>
      </c>
      <c r="G1981" s="49">
        <v>0</v>
      </c>
      <c r="H1981" s="49">
        <v>1577.89319168</v>
      </c>
      <c r="I1981" s="47">
        <v>15778.931916799998</v>
      </c>
      <c r="J1981" s="50"/>
      <c r="K1981" s="50"/>
      <c r="L1981" s="49">
        <v>37713.668070884443</v>
      </c>
      <c r="M1981" s="48">
        <f t="shared" si="60"/>
        <v>143718.80298032446</v>
      </c>
    </row>
    <row r="1982" spans="1:13" s="21" customFormat="1" ht="12" customHeight="1" x14ac:dyDescent="0.2">
      <c r="A1982" s="45" t="s">
        <v>207</v>
      </c>
      <c r="B1982" s="54" t="s">
        <v>331</v>
      </c>
      <c r="C1982" s="46">
        <v>508</v>
      </c>
      <c r="D1982" s="47">
        <v>1</v>
      </c>
      <c r="E1982" s="47">
        <v>8164.7708313599996</v>
      </c>
      <c r="F1982" s="48">
        <f t="shared" si="61"/>
        <v>97977.249976319988</v>
      </c>
      <c r="G1982" s="49">
        <v>13088.111722383361</v>
      </c>
      <c r="H1982" s="49">
        <v>1782.1502889955557</v>
      </c>
      <c r="I1982" s="47">
        <v>17821.502889955555</v>
      </c>
      <c r="J1982" s="50"/>
      <c r="K1982" s="50"/>
      <c r="L1982" s="49">
        <v>35060.294398503313</v>
      </c>
      <c r="M1982" s="48">
        <f t="shared" si="60"/>
        <v>165729.30927615779</v>
      </c>
    </row>
    <row r="1983" spans="1:13" s="21" customFormat="1" ht="12" customHeight="1" x14ac:dyDescent="0.2">
      <c r="A1983" s="45" t="s">
        <v>207</v>
      </c>
      <c r="B1983" s="54" t="s">
        <v>331</v>
      </c>
      <c r="C1983" s="46">
        <v>508</v>
      </c>
      <c r="D1983" s="47">
        <v>1</v>
      </c>
      <c r="E1983" s="47">
        <v>8688.7246950400004</v>
      </c>
      <c r="F1983" s="48">
        <f t="shared" si="61"/>
        <v>104264.69634048</v>
      </c>
      <c r="G1983" s="49">
        <v>8567.5973673738245</v>
      </c>
      <c r="H1983" s="49">
        <v>1884.5268216320001</v>
      </c>
      <c r="I1983" s="47">
        <v>18845.268216320001</v>
      </c>
      <c r="J1983" s="50"/>
      <c r="K1983" s="50"/>
      <c r="L1983" s="49">
        <v>40621.644856756975</v>
      </c>
      <c r="M1983" s="48">
        <f t="shared" si="60"/>
        <v>174183.7336025628</v>
      </c>
    </row>
    <row r="1984" spans="1:13" s="21" customFormat="1" ht="12" customHeight="1" x14ac:dyDescent="0.2">
      <c r="A1984" s="45" t="s">
        <v>207</v>
      </c>
      <c r="B1984" s="54" t="s">
        <v>331</v>
      </c>
      <c r="C1984" s="46">
        <v>508</v>
      </c>
      <c r="D1984" s="47">
        <v>1</v>
      </c>
      <c r="E1984" s="47">
        <v>9000.5854515200008</v>
      </c>
      <c r="F1984" s="48">
        <f t="shared" si="61"/>
        <v>108007.02541824001</v>
      </c>
      <c r="G1984" s="49">
        <v>5877.1425234862081</v>
      </c>
      <c r="H1984" s="49">
        <v>1908.3230499840001</v>
      </c>
      <c r="I1984" s="47">
        <v>19083.230499840003</v>
      </c>
      <c r="J1984" s="50"/>
      <c r="K1984" s="50"/>
      <c r="L1984" s="49">
        <v>40906.509161323542</v>
      </c>
      <c r="M1984" s="48">
        <f t="shared" si="60"/>
        <v>175782.23065287375</v>
      </c>
    </row>
    <row r="1985" spans="1:13" s="21" customFormat="1" ht="12" customHeight="1" x14ac:dyDescent="0.2">
      <c r="A1985" s="45" t="s">
        <v>207</v>
      </c>
      <c r="B1985" s="54" t="s">
        <v>331</v>
      </c>
      <c r="C1985" s="46">
        <v>508</v>
      </c>
      <c r="D1985" s="47">
        <v>3</v>
      </c>
      <c r="E1985" s="47">
        <v>9385.2750950400005</v>
      </c>
      <c r="F1985" s="48">
        <f t="shared" si="61"/>
        <v>337869.90342144005</v>
      </c>
      <c r="G1985" s="49">
        <v>36487.091462455297</v>
      </c>
      <c r="H1985" s="49">
        <v>6114.8133840213331</v>
      </c>
      <c r="I1985" s="47">
        <v>61148.133840213326</v>
      </c>
      <c r="J1985" s="50"/>
      <c r="K1985" s="50"/>
      <c r="L1985" s="49">
        <v>126495.57363932737</v>
      </c>
      <c r="M1985" s="48">
        <f t="shared" si="60"/>
        <v>568115.51574745728</v>
      </c>
    </row>
    <row r="1986" spans="1:13" s="21" customFormat="1" ht="12" customHeight="1" x14ac:dyDescent="0.2">
      <c r="A1986" s="45" t="s">
        <v>207</v>
      </c>
      <c r="B1986" s="54" t="s">
        <v>331</v>
      </c>
      <c r="C1986" s="46">
        <v>508</v>
      </c>
      <c r="D1986" s="47">
        <v>1</v>
      </c>
      <c r="E1986" s="47">
        <v>9538.8622950400004</v>
      </c>
      <c r="F1986" s="48">
        <f t="shared" si="61"/>
        <v>114466.34754048</v>
      </c>
      <c r="G1986" s="49">
        <v>12325.28912257843</v>
      </c>
      <c r="H1986" s="49">
        <v>2065.5755191182225</v>
      </c>
      <c r="I1986" s="47">
        <v>20655.755191182223</v>
      </c>
      <c r="J1986" s="50"/>
      <c r="K1986" s="50"/>
      <c r="L1986" s="49">
        <v>42460.113859773643</v>
      </c>
      <c r="M1986" s="48">
        <f t="shared" si="60"/>
        <v>191973.08123313251</v>
      </c>
    </row>
    <row r="1987" spans="1:13" s="21" customFormat="1" ht="12" customHeight="1" x14ac:dyDescent="0.2">
      <c r="A1987" s="45" t="s">
        <v>207</v>
      </c>
      <c r="B1987" s="54" t="s">
        <v>331</v>
      </c>
      <c r="C1987" s="46">
        <v>508</v>
      </c>
      <c r="D1987" s="47">
        <v>1</v>
      </c>
      <c r="E1987" s="47">
        <v>10157.31598336</v>
      </c>
      <c r="F1987" s="48">
        <f t="shared" si="61"/>
        <v>121887.79180032</v>
      </c>
      <c r="G1987" s="49">
        <v>9438.1359563612168</v>
      </c>
      <c r="H1987" s="49">
        <v>2076.0102970880002</v>
      </c>
      <c r="I1987" s="47">
        <v>20760.102970880002</v>
      </c>
      <c r="J1987" s="50"/>
      <c r="K1987" s="50"/>
      <c r="L1987" s="49">
        <v>38710.965017861679</v>
      </c>
      <c r="M1987" s="48">
        <f t="shared" si="60"/>
        <v>192873.00604251091</v>
      </c>
    </row>
    <row r="1988" spans="1:13" s="21" customFormat="1" ht="12" customHeight="1" x14ac:dyDescent="0.2">
      <c r="A1988" s="45" t="s">
        <v>207</v>
      </c>
      <c r="B1988" s="54" t="s">
        <v>331</v>
      </c>
      <c r="C1988" s="46">
        <v>508</v>
      </c>
      <c r="D1988" s="47">
        <v>1</v>
      </c>
      <c r="E1988" s="47">
        <v>10405.1607296</v>
      </c>
      <c r="F1988" s="48">
        <f t="shared" si="61"/>
        <v>124861.9287552</v>
      </c>
      <c r="G1988" s="49">
        <v>9933.1938764697588</v>
      </c>
      <c r="H1988" s="49">
        <v>2184.9031276800001</v>
      </c>
      <c r="I1988" s="47">
        <v>21849.0312768</v>
      </c>
      <c r="J1988" s="50"/>
      <c r="K1988" s="50"/>
      <c r="L1988" s="49">
        <v>44156.350374709669</v>
      </c>
      <c r="M1988" s="48">
        <f t="shared" si="60"/>
        <v>202985.40741085945</v>
      </c>
    </row>
    <row r="1989" spans="1:13" s="21" customFormat="1" ht="12" customHeight="1" x14ac:dyDescent="0.2">
      <c r="A1989" s="45" t="s">
        <v>207</v>
      </c>
      <c r="B1989" s="54" t="s">
        <v>331</v>
      </c>
      <c r="C1989" s="46">
        <v>508</v>
      </c>
      <c r="D1989" s="47">
        <v>1</v>
      </c>
      <c r="E1989" s="47">
        <v>10622.62549504</v>
      </c>
      <c r="F1989" s="48">
        <f t="shared" si="61"/>
        <v>127471.50594048</v>
      </c>
      <c r="G1989" s="49">
        <v>13474.945125138434</v>
      </c>
      <c r="H1989" s="49">
        <v>2258.2445324515556</v>
      </c>
      <c r="I1989" s="47">
        <v>22582.445324515556</v>
      </c>
      <c r="J1989" s="50"/>
      <c r="K1989" s="50"/>
      <c r="L1989" s="49">
        <v>44791.51040928084</v>
      </c>
      <c r="M1989" s="48">
        <f t="shared" si="60"/>
        <v>210578.65133186636</v>
      </c>
    </row>
    <row r="1990" spans="1:13" s="21" customFormat="1" ht="12" customHeight="1" x14ac:dyDescent="0.2">
      <c r="A1990" s="45" t="s">
        <v>207</v>
      </c>
      <c r="B1990" s="54" t="s">
        <v>331</v>
      </c>
      <c r="C1990" s="46">
        <v>508</v>
      </c>
      <c r="D1990" s="47">
        <v>1</v>
      </c>
      <c r="E1990" s="47">
        <v>10938.45269504</v>
      </c>
      <c r="F1990" s="48">
        <f t="shared" si="61"/>
        <v>131261.43234047998</v>
      </c>
      <c r="G1990" s="49">
        <v>0</v>
      </c>
      <c r="H1990" s="49">
        <v>1863.98211584</v>
      </c>
      <c r="I1990" s="47">
        <v>18639.821158399998</v>
      </c>
      <c r="J1990" s="50"/>
      <c r="K1990" s="50"/>
      <c r="L1990" s="49">
        <v>19362.351717451464</v>
      </c>
      <c r="M1990" s="48">
        <f t="shared" si="60"/>
        <v>171127.58733217145</v>
      </c>
    </row>
    <row r="1991" spans="1:13" s="21" customFormat="1" ht="12" customHeight="1" x14ac:dyDescent="0.2">
      <c r="A1991" s="45" t="s">
        <v>207</v>
      </c>
      <c r="B1991" s="54" t="s">
        <v>331</v>
      </c>
      <c r="C1991" s="46">
        <v>508</v>
      </c>
      <c r="D1991" s="47">
        <v>1</v>
      </c>
      <c r="E1991" s="47">
        <v>16897.110830080001</v>
      </c>
      <c r="F1991" s="48">
        <f t="shared" si="61"/>
        <v>202765.32996096002</v>
      </c>
      <c r="G1991" s="49">
        <v>0</v>
      </c>
      <c r="H1991" s="49">
        <v>3128.1851383466669</v>
      </c>
      <c r="I1991" s="47">
        <v>31281.85138346667</v>
      </c>
      <c r="J1991" s="50"/>
      <c r="K1991" s="50"/>
      <c r="L1991" s="49">
        <v>40477.470372751864</v>
      </c>
      <c r="M1991" s="48">
        <f t="shared" si="60"/>
        <v>277652.83685552521</v>
      </c>
    </row>
    <row r="1992" spans="1:13" s="21" customFormat="1" ht="12" customHeight="1" x14ac:dyDescent="0.2">
      <c r="A1992" s="45" t="s">
        <v>32</v>
      </c>
      <c r="B1992" s="54" t="s">
        <v>331</v>
      </c>
      <c r="C1992" s="46">
        <v>508</v>
      </c>
      <c r="D1992" s="47">
        <v>1</v>
      </c>
      <c r="E1992" s="47">
        <v>8112</v>
      </c>
      <c r="F1992" s="48">
        <f t="shared" si="61"/>
        <v>97344</v>
      </c>
      <c r="G1992" s="49">
        <v>0</v>
      </c>
      <c r="H1992" s="49">
        <v>1698.6666666666667</v>
      </c>
      <c r="I1992" s="47">
        <v>16986.666666666668</v>
      </c>
      <c r="J1992" s="50"/>
      <c r="K1992" s="50"/>
      <c r="L1992" s="49">
        <v>38857.09796877193</v>
      </c>
      <c r="M1992" s="48">
        <f t="shared" si="60"/>
        <v>154886.43130210528</v>
      </c>
    </row>
    <row r="1993" spans="1:13" s="21" customFormat="1" ht="12" customHeight="1" x14ac:dyDescent="0.2">
      <c r="A1993" s="45" t="s">
        <v>28</v>
      </c>
      <c r="B1993" s="54" t="s">
        <v>332</v>
      </c>
      <c r="C1993" s="46">
        <v>508</v>
      </c>
      <c r="D1993" s="47">
        <v>2</v>
      </c>
      <c r="E1993" s="47">
        <v>7437.0158387199999</v>
      </c>
      <c r="F1993" s="48">
        <f t="shared" si="61"/>
        <v>178488.38012928001</v>
      </c>
      <c r="G1993" s="49">
        <v>15143.475602571263</v>
      </c>
      <c r="H1993" s="49">
        <v>3330.9555435519997</v>
      </c>
      <c r="I1993" s="47">
        <v>33309.55543552</v>
      </c>
      <c r="J1993" s="50"/>
      <c r="K1993" s="50"/>
      <c r="L1993" s="49">
        <v>76849.086321674418</v>
      </c>
      <c r="M1993" s="48">
        <f t="shared" si="60"/>
        <v>307121.45303259767</v>
      </c>
    </row>
    <row r="1994" spans="1:13" s="21" customFormat="1" ht="12" customHeight="1" x14ac:dyDescent="0.2">
      <c r="A1994" s="45" t="s">
        <v>73</v>
      </c>
      <c r="B1994" s="54" t="s">
        <v>332</v>
      </c>
      <c r="C1994" s="46">
        <v>508</v>
      </c>
      <c r="D1994" s="47">
        <v>1</v>
      </c>
      <c r="E1994" s="47">
        <v>19253.880023040001</v>
      </c>
      <c r="F1994" s="48">
        <f t="shared" si="61"/>
        <v>231046.56027648001</v>
      </c>
      <c r="G1994" s="49">
        <v>0</v>
      </c>
      <c r="H1994" s="49">
        <v>3249.8866705066666</v>
      </c>
      <c r="I1994" s="47">
        <v>32498.866705066666</v>
      </c>
      <c r="J1994" s="50"/>
      <c r="K1994" s="50"/>
      <c r="L1994" s="49">
        <v>22014.1989887296</v>
      </c>
      <c r="M1994" s="48">
        <f t="shared" si="60"/>
        <v>288809.51264078298</v>
      </c>
    </row>
    <row r="1995" spans="1:13" s="21" customFormat="1" ht="12" customHeight="1" x14ac:dyDescent="0.2">
      <c r="A1995" s="45" t="s">
        <v>73</v>
      </c>
      <c r="B1995" s="54" t="s">
        <v>333</v>
      </c>
      <c r="C1995" s="46">
        <v>508</v>
      </c>
      <c r="D1995" s="47">
        <v>1</v>
      </c>
      <c r="E1995" s="47">
        <v>18117.492224000001</v>
      </c>
      <c r="F1995" s="48">
        <f t="shared" si="61"/>
        <v>217409.90668800002</v>
      </c>
      <c r="G1995" s="49">
        <v>0</v>
      </c>
      <c r="H1995" s="49">
        <v>3060.4887039999999</v>
      </c>
      <c r="I1995" s="47">
        <v>30604.887040000001</v>
      </c>
      <c r="J1995" s="50"/>
      <c r="K1995" s="50"/>
      <c r="L1995" s="49">
        <v>20553.221652441611</v>
      </c>
      <c r="M1995" s="48">
        <f t="shared" ref="M1995:M2058" si="62">F1995+G1995+H1995+I1995+J1995+K1995+L1995</f>
        <v>271628.50408444164</v>
      </c>
    </row>
    <row r="1996" spans="1:13" s="21" customFormat="1" ht="12" customHeight="1" x14ac:dyDescent="0.2">
      <c r="A1996" s="45" t="s">
        <v>28</v>
      </c>
      <c r="B1996" s="54" t="s">
        <v>334</v>
      </c>
      <c r="C1996" s="46">
        <v>508</v>
      </c>
      <c r="D1996" s="47">
        <v>1</v>
      </c>
      <c r="E1996" s="47">
        <v>7271.9879065599998</v>
      </c>
      <c r="F1996" s="48">
        <f t="shared" ref="F1996:F2059" si="63">(D1996*E1996)*12</f>
        <v>87263.854878719998</v>
      </c>
      <c r="G1996" s="49">
        <v>14880.883156918271</v>
      </c>
      <c r="H1996" s="49">
        <v>1714.5311162026667</v>
      </c>
      <c r="I1996" s="47">
        <v>17145.311162026668</v>
      </c>
      <c r="J1996" s="50"/>
      <c r="K1996" s="50"/>
      <c r="L1996" s="49">
        <v>38702.954604159582</v>
      </c>
      <c r="M1996" s="48">
        <f t="shared" si="62"/>
        <v>159707.53491802717</v>
      </c>
    </row>
    <row r="1997" spans="1:13" s="21" customFormat="1" ht="12" customHeight="1" x14ac:dyDescent="0.2">
      <c r="A1997" s="45" t="s">
        <v>28</v>
      </c>
      <c r="B1997" s="54" t="s">
        <v>334</v>
      </c>
      <c r="C1997" s="46">
        <v>508</v>
      </c>
      <c r="D1997" s="47">
        <v>1</v>
      </c>
      <c r="E1997" s="47">
        <v>7377.6680140799999</v>
      </c>
      <c r="F1997" s="48">
        <f t="shared" si="63"/>
        <v>88532.016168959992</v>
      </c>
      <c r="G1997" s="49">
        <v>0</v>
      </c>
      <c r="H1997" s="49">
        <v>1576.2780023466669</v>
      </c>
      <c r="I1997" s="47">
        <v>15762.78002346667</v>
      </c>
      <c r="J1997" s="50"/>
      <c r="K1997" s="50"/>
      <c r="L1997" s="49">
        <v>37698.830194285234</v>
      </c>
      <c r="M1997" s="48">
        <f t="shared" si="62"/>
        <v>143569.90438905856</v>
      </c>
    </row>
    <row r="1998" spans="1:13" s="21" customFormat="1" ht="12" customHeight="1" x14ac:dyDescent="0.2">
      <c r="A1998" s="45" t="s">
        <v>28</v>
      </c>
      <c r="B1998" s="54" t="s">
        <v>334</v>
      </c>
      <c r="C1998" s="46">
        <v>508</v>
      </c>
      <c r="D1998" s="47">
        <v>1</v>
      </c>
      <c r="E1998" s="47">
        <v>7874.4918886400001</v>
      </c>
      <c r="F1998" s="48">
        <f t="shared" si="63"/>
        <v>94493.902663679997</v>
      </c>
      <c r="G1998" s="49">
        <v>5279.8624977346553</v>
      </c>
      <c r="H1998" s="49">
        <v>1714.3847141546669</v>
      </c>
      <c r="I1998" s="47">
        <v>17143.84714154667</v>
      </c>
      <c r="J1998" s="50"/>
      <c r="K1998" s="50"/>
      <c r="L1998" s="49">
        <v>38917.210594049808</v>
      </c>
      <c r="M1998" s="48">
        <f t="shared" si="62"/>
        <v>157549.2076111658</v>
      </c>
    </row>
    <row r="1999" spans="1:13" s="21" customFormat="1" ht="12" customHeight="1" x14ac:dyDescent="0.2">
      <c r="A1999" s="45" t="s">
        <v>28</v>
      </c>
      <c r="B1999" s="54" t="s">
        <v>334</v>
      </c>
      <c r="C1999" s="46">
        <v>508</v>
      </c>
      <c r="D1999" s="47">
        <v>1</v>
      </c>
      <c r="E1999" s="47">
        <v>8090.6327756800001</v>
      </c>
      <c r="F1999" s="48">
        <f t="shared" si="63"/>
        <v>97087.593308159994</v>
      </c>
      <c r="G1999" s="49">
        <v>8091.7554363310073</v>
      </c>
      <c r="H1999" s="49">
        <v>1779.8607357440001</v>
      </c>
      <c r="I1999" s="47">
        <v>17798.60735744</v>
      </c>
      <c r="J1999" s="50"/>
      <c r="K1999" s="50"/>
      <c r="L1999" s="49">
        <v>39500.045427461904</v>
      </c>
      <c r="M1999" s="48">
        <f t="shared" si="62"/>
        <v>164257.86226513691</v>
      </c>
    </row>
    <row r="2000" spans="1:13" s="21" customFormat="1" ht="12" customHeight="1" x14ac:dyDescent="0.2">
      <c r="A2000" s="45" t="s">
        <v>28</v>
      </c>
      <c r="B2000" s="54" t="s">
        <v>334</v>
      </c>
      <c r="C2000" s="46">
        <v>508</v>
      </c>
      <c r="D2000" s="47">
        <v>1</v>
      </c>
      <c r="E2000" s="47">
        <v>8101.4487756799999</v>
      </c>
      <c r="F2000" s="48">
        <f t="shared" si="63"/>
        <v>97217.385308159995</v>
      </c>
      <c r="G2000" s="49">
        <v>10800.480861241342</v>
      </c>
      <c r="H2000" s="49">
        <v>1810.0353378986665</v>
      </c>
      <c r="I2000" s="47">
        <v>18100.353378986663</v>
      </c>
      <c r="J2000" s="50"/>
      <c r="K2000" s="50"/>
      <c r="L2000" s="49">
        <v>39747.750743348872</v>
      </c>
      <c r="M2000" s="48">
        <f t="shared" si="62"/>
        <v>167676.00562963553</v>
      </c>
    </row>
    <row r="2001" spans="1:13" s="21" customFormat="1" ht="12" customHeight="1" x14ac:dyDescent="0.2">
      <c r="A2001" s="45" t="s">
        <v>28</v>
      </c>
      <c r="B2001" s="54" t="s">
        <v>334</v>
      </c>
      <c r="C2001" s="46">
        <v>508</v>
      </c>
      <c r="D2001" s="47">
        <v>1</v>
      </c>
      <c r="E2001" s="47">
        <v>11128.558172159999</v>
      </c>
      <c r="F2001" s="48">
        <f t="shared" si="63"/>
        <v>133542.69806591998</v>
      </c>
      <c r="G2001" s="49">
        <v>17514.54813628416</v>
      </c>
      <c r="H2001" s="49">
        <v>2384.8785588622222</v>
      </c>
      <c r="I2001" s="47">
        <v>23848.785588622221</v>
      </c>
      <c r="J2001" s="50"/>
      <c r="K2001" s="50"/>
      <c r="L2001" s="49">
        <v>45888.201600885681</v>
      </c>
      <c r="M2001" s="48">
        <f t="shared" si="62"/>
        <v>223179.11195057427</v>
      </c>
    </row>
    <row r="2002" spans="1:13" s="21" customFormat="1" ht="12" customHeight="1" x14ac:dyDescent="0.2">
      <c r="A2002" s="45" t="s">
        <v>29</v>
      </c>
      <c r="B2002" s="54" t="s">
        <v>334</v>
      </c>
      <c r="C2002" s="46">
        <v>508</v>
      </c>
      <c r="D2002" s="47">
        <v>1</v>
      </c>
      <c r="E2002" s="47">
        <v>12075.866716160001</v>
      </c>
      <c r="F2002" s="48">
        <f t="shared" si="63"/>
        <v>144910.40059392</v>
      </c>
      <c r="G2002" s="49">
        <v>15016.543412502528</v>
      </c>
      <c r="H2002" s="49">
        <v>2516.5985273173333</v>
      </c>
      <c r="I2002" s="47">
        <v>25165.985273173334</v>
      </c>
      <c r="J2002" s="50"/>
      <c r="K2002" s="50"/>
      <c r="L2002" s="49">
        <v>47028.938678096856</v>
      </c>
      <c r="M2002" s="48">
        <f t="shared" si="62"/>
        <v>234638.46648501008</v>
      </c>
    </row>
    <row r="2003" spans="1:13" s="21" customFormat="1" ht="12" customHeight="1" x14ac:dyDescent="0.2">
      <c r="A2003" s="45" t="s">
        <v>29</v>
      </c>
      <c r="B2003" s="54" t="s">
        <v>334</v>
      </c>
      <c r="C2003" s="46">
        <v>508</v>
      </c>
      <c r="D2003" s="47">
        <v>1</v>
      </c>
      <c r="E2003" s="47">
        <v>12104.32664064</v>
      </c>
      <c r="F2003" s="48">
        <f t="shared" si="63"/>
        <v>145251.91968768</v>
      </c>
      <c r="G2003" s="49">
        <v>11285.050275293186</v>
      </c>
      <c r="H2003" s="49">
        <v>2482.2571621120001</v>
      </c>
      <c r="I2003" s="47">
        <v>24822.571621120002</v>
      </c>
      <c r="J2003" s="50"/>
      <c r="K2003" s="50"/>
      <c r="L2003" s="49">
        <v>46731.531466181805</v>
      </c>
      <c r="M2003" s="48">
        <f t="shared" si="62"/>
        <v>230573.33021238697</v>
      </c>
    </row>
    <row r="2004" spans="1:13" s="21" customFormat="1" ht="12" customHeight="1" x14ac:dyDescent="0.2">
      <c r="A2004" s="45" t="s">
        <v>43</v>
      </c>
      <c r="B2004" s="54" t="s">
        <v>334</v>
      </c>
      <c r="C2004" s="46">
        <v>508</v>
      </c>
      <c r="D2004" s="47">
        <v>1</v>
      </c>
      <c r="E2004" s="47">
        <v>41600</v>
      </c>
      <c r="F2004" s="48">
        <f t="shared" si="63"/>
        <v>499200</v>
      </c>
      <c r="G2004" s="49">
        <v>0</v>
      </c>
      <c r="H2004" s="49">
        <v>6974.2399999999989</v>
      </c>
      <c r="I2004" s="47">
        <v>69742.39999999998</v>
      </c>
      <c r="J2004" s="50"/>
      <c r="K2004" s="50"/>
      <c r="L2004" s="49">
        <v>52140.693000000007</v>
      </c>
      <c r="M2004" s="48">
        <f t="shared" si="62"/>
        <v>628057.33299999998</v>
      </c>
    </row>
    <row r="2005" spans="1:13" s="21" customFormat="1" ht="12" customHeight="1" x14ac:dyDescent="0.2">
      <c r="A2005" s="45" t="s">
        <v>216</v>
      </c>
      <c r="B2005" s="54" t="s">
        <v>334</v>
      </c>
      <c r="C2005" s="46">
        <v>508</v>
      </c>
      <c r="D2005" s="47">
        <v>1</v>
      </c>
      <c r="E2005" s="47">
        <v>7438.9272422399999</v>
      </c>
      <c r="F2005" s="48">
        <f t="shared" si="63"/>
        <v>89267.126906880003</v>
      </c>
      <c r="G2005" s="49">
        <v>12622.097523210239</v>
      </c>
      <c r="H2005" s="49">
        <v>1718.6951965155554</v>
      </c>
      <c r="I2005" s="47">
        <v>17186.951965155557</v>
      </c>
      <c r="J2005" s="50"/>
      <c r="K2005" s="50"/>
      <c r="L2005" s="49">
        <v>38849.877583820096</v>
      </c>
      <c r="M2005" s="48">
        <f t="shared" si="62"/>
        <v>159644.74917558144</v>
      </c>
    </row>
    <row r="2006" spans="1:13" s="21" customFormat="1" ht="12" customHeight="1" x14ac:dyDescent="0.2">
      <c r="A2006" s="45" t="s">
        <v>216</v>
      </c>
      <c r="B2006" s="54" t="s">
        <v>334</v>
      </c>
      <c r="C2006" s="46">
        <v>508</v>
      </c>
      <c r="D2006" s="47">
        <v>1</v>
      </c>
      <c r="E2006" s="47">
        <v>9264.0805171200009</v>
      </c>
      <c r="F2006" s="48">
        <f t="shared" si="63"/>
        <v>111168.96620544001</v>
      </c>
      <c r="G2006" s="49">
        <v>0</v>
      </c>
      <c r="H2006" s="49">
        <v>1838.6800861866668</v>
      </c>
      <c r="I2006" s="47">
        <v>18386.800861866668</v>
      </c>
      <c r="J2006" s="50"/>
      <c r="K2006" s="50"/>
      <c r="L2006" s="49">
        <v>36684.513728531369</v>
      </c>
      <c r="M2006" s="48">
        <f t="shared" si="62"/>
        <v>168078.96088202472</v>
      </c>
    </row>
    <row r="2007" spans="1:13" s="21" customFormat="1" ht="12" customHeight="1" x14ac:dyDescent="0.2">
      <c r="A2007" s="45" t="s">
        <v>207</v>
      </c>
      <c r="B2007" s="54" t="s">
        <v>334</v>
      </c>
      <c r="C2007" s="46">
        <v>508</v>
      </c>
      <c r="D2007" s="47">
        <v>1</v>
      </c>
      <c r="E2007" s="47">
        <v>9569.2370841600004</v>
      </c>
      <c r="F2007" s="48">
        <f t="shared" si="63"/>
        <v>114830.84500992001</v>
      </c>
      <c r="G2007" s="49">
        <v>12357.510698876926</v>
      </c>
      <c r="H2007" s="49">
        <v>2070.9754816284444</v>
      </c>
      <c r="I2007" s="47">
        <v>20709.754816284443</v>
      </c>
      <c r="J2007" s="50"/>
      <c r="K2007" s="50"/>
      <c r="L2007" s="49">
        <v>42518.440420835694</v>
      </c>
      <c r="M2007" s="48">
        <f t="shared" si="62"/>
        <v>192487.5264275455</v>
      </c>
    </row>
    <row r="2008" spans="1:13" s="21" customFormat="1" ht="12" customHeight="1" x14ac:dyDescent="0.2">
      <c r="A2008" s="45" t="s">
        <v>176</v>
      </c>
      <c r="B2008" s="54" t="s">
        <v>334</v>
      </c>
      <c r="C2008" s="46">
        <v>508</v>
      </c>
      <c r="D2008" s="47">
        <v>1</v>
      </c>
      <c r="E2008" s="47">
        <v>10066.4512</v>
      </c>
      <c r="F2008" s="48">
        <f t="shared" si="63"/>
        <v>120797.41439999999</v>
      </c>
      <c r="G2008" s="49">
        <v>6442.4777164800007</v>
      </c>
      <c r="H2008" s="49">
        <v>2091.8888177777776</v>
      </c>
      <c r="I2008" s="47">
        <v>20918.888177777775</v>
      </c>
      <c r="J2008" s="50"/>
      <c r="K2008" s="50"/>
      <c r="L2008" s="49">
        <v>43196.564780397261</v>
      </c>
      <c r="M2008" s="48">
        <f t="shared" si="62"/>
        <v>193447.23389243282</v>
      </c>
    </row>
    <row r="2009" spans="1:13" s="21" customFormat="1" ht="12" customHeight="1" x14ac:dyDescent="0.2">
      <c r="A2009" s="45" t="s">
        <v>32</v>
      </c>
      <c r="B2009" s="54" t="s">
        <v>334</v>
      </c>
      <c r="C2009" s="46">
        <v>508</v>
      </c>
      <c r="D2009" s="47">
        <v>1</v>
      </c>
      <c r="E2009" s="47">
        <v>9054.48374272</v>
      </c>
      <c r="F2009" s="48">
        <f t="shared" si="63"/>
        <v>108653.80491264</v>
      </c>
      <c r="G2009" s="49">
        <v>14764.325442846719</v>
      </c>
      <c r="H2009" s="49">
        <v>2010.3928979911111</v>
      </c>
      <c r="I2009" s="47">
        <v>20103.92897991111</v>
      </c>
      <c r="J2009" s="50"/>
      <c r="K2009" s="50"/>
      <c r="L2009" s="49">
        <v>41791.255481710432</v>
      </c>
      <c r="M2009" s="48">
        <f t="shared" si="62"/>
        <v>187323.70771509936</v>
      </c>
    </row>
    <row r="2010" spans="1:13" s="21" customFormat="1" ht="12" customHeight="1" x14ac:dyDescent="0.2">
      <c r="A2010" s="45" t="s">
        <v>32</v>
      </c>
      <c r="B2010" s="54" t="s">
        <v>334</v>
      </c>
      <c r="C2010" s="46">
        <v>508</v>
      </c>
      <c r="D2010" s="47">
        <v>1</v>
      </c>
      <c r="E2010" s="47">
        <v>9538.8622950400004</v>
      </c>
      <c r="F2010" s="48">
        <f t="shared" si="63"/>
        <v>114466.34754048</v>
      </c>
      <c r="G2010" s="49">
        <v>12325.28912257843</v>
      </c>
      <c r="H2010" s="49">
        <v>2065.5755191182225</v>
      </c>
      <c r="I2010" s="47">
        <v>20655.755191182223</v>
      </c>
      <c r="J2010" s="50"/>
      <c r="K2010" s="50"/>
      <c r="L2010" s="49">
        <v>42460.113859773643</v>
      </c>
      <c r="M2010" s="48">
        <f t="shared" si="62"/>
        <v>191973.08123313251</v>
      </c>
    </row>
    <row r="2011" spans="1:13" s="21" customFormat="1" ht="12" customHeight="1" x14ac:dyDescent="0.2">
      <c r="A2011" s="45" t="s">
        <v>32</v>
      </c>
      <c r="B2011" s="54" t="s">
        <v>334</v>
      </c>
      <c r="C2011" s="46">
        <v>508</v>
      </c>
      <c r="D2011" s="47">
        <v>1</v>
      </c>
      <c r="E2011" s="47">
        <v>10277.3761792</v>
      </c>
      <c r="F2011" s="48">
        <f t="shared" si="63"/>
        <v>123328.51415040001</v>
      </c>
      <c r="G2011" s="49">
        <v>16385.880813619202</v>
      </c>
      <c r="H2011" s="49">
        <v>2231.1929212444447</v>
      </c>
      <c r="I2011" s="47">
        <v>22311.929212444447</v>
      </c>
      <c r="J2011" s="50"/>
      <c r="K2011" s="50"/>
      <c r="L2011" s="49">
        <v>44557.234799711689</v>
      </c>
      <c r="M2011" s="48">
        <f t="shared" si="62"/>
        <v>208814.7518974198</v>
      </c>
    </row>
    <row r="2012" spans="1:13" s="21" customFormat="1" ht="12" customHeight="1" x14ac:dyDescent="0.2">
      <c r="A2012" s="45" t="s">
        <v>33</v>
      </c>
      <c r="B2012" s="54" t="s">
        <v>334</v>
      </c>
      <c r="C2012" s="46">
        <v>508</v>
      </c>
      <c r="D2012" s="47">
        <v>1</v>
      </c>
      <c r="E2012" s="47">
        <v>10793.997660159999</v>
      </c>
      <c r="F2012" s="48">
        <f t="shared" si="63"/>
        <v>129527.97192191999</v>
      </c>
      <c r="G2012" s="49">
        <v>0</v>
      </c>
      <c r="H2012" s="49">
        <v>2145.6662766933337</v>
      </c>
      <c r="I2012" s="47">
        <v>21456.662766933336</v>
      </c>
      <c r="J2012" s="50"/>
      <c r="K2012" s="50"/>
      <c r="L2012" s="49">
        <v>43816.546689372808</v>
      </c>
      <c r="M2012" s="48">
        <f t="shared" si="62"/>
        <v>196946.84765491946</v>
      </c>
    </row>
    <row r="2013" spans="1:13" s="21" customFormat="1" ht="12" customHeight="1" x14ac:dyDescent="0.2">
      <c r="A2013" s="45" t="s">
        <v>33</v>
      </c>
      <c r="B2013" s="54" t="s">
        <v>334</v>
      </c>
      <c r="C2013" s="46">
        <v>508</v>
      </c>
      <c r="D2013" s="47">
        <v>1</v>
      </c>
      <c r="E2013" s="47">
        <v>11481.10006784</v>
      </c>
      <c r="F2013" s="48">
        <f t="shared" si="63"/>
        <v>137773.20081407999</v>
      </c>
      <c r="G2013" s="49">
        <v>7192.8074759823357</v>
      </c>
      <c r="H2013" s="49">
        <v>2335.5227894613331</v>
      </c>
      <c r="I2013" s="47">
        <v>23355.227894613334</v>
      </c>
      <c r="J2013" s="50"/>
      <c r="K2013" s="50"/>
      <c r="L2013" s="49">
        <v>45460.764844027777</v>
      </c>
      <c r="M2013" s="48">
        <f t="shared" si="62"/>
        <v>216117.52381816477</v>
      </c>
    </row>
    <row r="2014" spans="1:13" s="21" customFormat="1" ht="12" customHeight="1" x14ac:dyDescent="0.2">
      <c r="A2014" s="45" t="s">
        <v>33</v>
      </c>
      <c r="B2014" s="54" t="s">
        <v>334</v>
      </c>
      <c r="C2014" s="46">
        <v>508</v>
      </c>
      <c r="D2014" s="47">
        <v>1</v>
      </c>
      <c r="E2014" s="47">
        <v>12021.191403520001</v>
      </c>
      <c r="F2014" s="48">
        <f t="shared" si="63"/>
        <v>144254.29684224</v>
      </c>
      <c r="G2014" s="49">
        <v>14958.543840854014</v>
      </c>
      <c r="H2014" s="49">
        <v>2506.878471736889</v>
      </c>
      <c r="I2014" s="47">
        <v>25068.78471736889</v>
      </c>
      <c r="J2014" s="50"/>
      <c r="K2014" s="50"/>
      <c r="L2014" s="49">
        <v>46944.759886352411</v>
      </c>
      <c r="M2014" s="48">
        <f t="shared" si="62"/>
        <v>233733.2637585522</v>
      </c>
    </row>
    <row r="2015" spans="1:13" s="21" customFormat="1" ht="12" customHeight="1" x14ac:dyDescent="0.2">
      <c r="A2015" s="45" t="s">
        <v>28</v>
      </c>
      <c r="B2015" s="54" t="s">
        <v>335</v>
      </c>
      <c r="C2015" s="46">
        <v>508</v>
      </c>
      <c r="D2015" s="47">
        <v>1</v>
      </c>
      <c r="E2015" s="47">
        <v>5434.5779404799996</v>
      </c>
      <c r="F2015" s="48">
        <f t="shared" si="63"/>
        <v>65214.935285759995</v>
      </c>
      <c r="G2015" s="49">
        <v>5978.5982094458886</v>
      </c>
      <c r="H2015" s="49">
        <v>1315.0511395840001</v>
      </c>
      <c r="I2015" s="47">
        <v>13150.511395840002</v>
      </c>
      <c r="J2015" s="50"/>
      <c r="K2015" s="50"/>
      <c r="L2015" s="49">
        <v>34746.523422421975</v>
      </c>
      <c r="M2015" s="48">
        <f t="shared" si="62"/>
        <v>120405.61945305187</v>
      </c>
    </row>
    <row r="2016" spans="1:13" s="21" customFormat="1" ht="12" customHeight="1" x14ac:dyDescent="0.2">
      <c r="A2016" s="45" t="s">
        <v>28</v>
      </c>
      <c r="B2016" s="54" t="s">
        <v>335</v>
      </c>
      <c r="C2016" s="46">
        <v>508</v>
      </c>
      <c r="D2016" s="47">
        <v>1</v>
      </c>
      <c r="E2016" s="47">
        <v>7880.8023756800003</v>
      </c>
      <c r="F2016" s="48">
        <f t="shared" si="63"/>
        <v>94569.628508160007</v>
      </c>
      <c r="G2016" s="49">
        <v>13208.023950151679</v>
      </c>
      <c r="H2016" s="49">
        <v>1798.4782067200001</v>
      </c>
      <c r="I2016" s="47">
        <v>17984.782067200002</v>
      </c>
      <c r="J2016" s="50"/>
      <c r="K2016" s="50"/>
      <c r="L2016" s="49">
        <v>39590.087168463957</v>
      </c>
      <c r="M2016" s="48">
        <f t="shared" si="62"/>
        <v>167150.99990069564</v>
      </c>
    </row>
    <row r="2017" spans="1:13" s="21" customFormat="1" ht="12" customHeight="1" x14ac:dyDescent="0.2">
      <c r="A2017" s="45" t="s">
        <v>28</v>
      </c>
      <c r="B2017" s="54" t="s">
        <v>335</v>
      </c>
      <c r="C2017" s="46">
        <v>508</v>
      </c>
      <c r="D2017" s="47">
        <v>1</v>
      </c>
      <c r="E2017" s="47">
        <v>8185.2355686399997</v>
      </c>
      <c r="F2017" s="48">
        <f t="shared" si="63"/>
        <v>98222.826823679992</v>
      </c>
      <c r="G2017" s="49">
        <v>13611.702364016641</v>
      </c>
      <c r="H2017" s="49">
        <v>1853.4453110044444</v>
      </c>
      <c r="I2017" s="47">
        <v>18534.453110044444</v>
      </c>
      <c r="J2017" s="50"/>
      <c r="K2017" s="50"/>
      <c r="L2017" s="49">
        <v>40143.434102570973</v>
      </c>
      <c r="M2017" s="48">
        <f t="shared" si="62"/>
        <v>172365.86171131651</v>
      </c>
    </row>
    <row r="2018" spans="1:13" s="21" customFormat="1" ht="12" customHeight="1" x14ac:dyDescent="0.2">
      <c r="A2018" s="45" t="s">
        <v>28</v>
      </c>
      <c r="B2018" s="54" t="s">
        <v>335</v>
      </c>
      <c r="C2018" s="46">
        <v>508</v>
      </c>
      <c r="D2018" s="47">
        <v>1</v>
      </c>
      <c r="E2018" s="47">
        <v>8507.2616345599999</v>
      </c>
      <c r="F2018" s="48">
        <f t="shared" si="63"/>
        <v>102087.13961472</v>
      </c>
      <c r="G2018" s="49">
        <v>5615.483570970624</v>
      </c>
      <c r="H2018" s="49">
        <v>1823.3617259519999</v>
      </c>
      <c r="I2018" s="47">
        <v>18233.617259520001</v>
      </c>
      <c r="J2018" s="50"/>
      <c r="K2018" s="50"/>
      <c r="L2018" s="49">
        <v>40126.021639858089</v>
      </c>
      <c r="M2018" s="48">
        <f t="shared" si="62"/>
        <v>167885.62381102072</v>
      </c>
    </row>
    <row r="2019" spans="1:13" s="21" customFormat="1" ht="12" customHeight="1" x14ac:dyDescent="0.2">
      <c r="A2019" s="45" t="s">
        <v>28</v>
      </c>
      <c r="B2019" s="54" t="s">
        <v>335</v>
      </c>
      <c r="C2019" s="46">
        <v>508</v>
      </c>
      <c r="D2019" s="47">
        <v>1</v>
      </c>
      <c r="E2019" s="47">
        <v>10072.464030720001</v>
      </c>
      <c r="F2019" s="48">
        <f t="shared" si="63"/>
        <v>120869.56836864</v>
      </c>
      <c r="G2019" s="49">
        <v>12891.333843787774</v>
      </c>
      <c r="H2019" s="49">
        <v>2160.4380499057779</v>
      </c>
      <c r="I2019" s="47">
        <v>21604.380499057777</v>
      </c>
      <c r="J2019" s="50"/>
      <c r="K2019" s="50"/>
      <c r="L2019" s="49">
        <v>43795.414683046845</v>
      </c>
      <c r="M2019" s="48">
        <f t="shared" si="62"/>
        <v>201321.13544443817</v>
      </c>
    </row>
    <row r="2020" spans="1:13" s="21" customFormat="1" ht="12" customHeight="1" x14ac:dyDescent="0.2">
      <c r="A2020" s="45" t="s">
        <v>307</v>
      </c>
      <c r="B2020" s="54" t="s">
        <v>335</v>
      </c>
      <c r="C2020" s="46">
        <v>508</v>
      </c>
      <c r="D2020" s="47">
        <v>1</v>
      </c>
      <c r="E2020" s="47">
        <v>6648.0474777600002</v>
      </c>
      <c r="F2020" s="48">
        <f t="shared" si="63"/>
        <v>79776.569733120006</v>
      </c>
      <c r="G2020" s="49">
        <v>0</v>
      </c>
      <c r="H2020" s="49">
        <v>1454.6745796266666</v>
      </c>
      <c r="I2020" s="47">
        <v>14546.745796266665</v>
      </c>
      <c r="J2020" s="50"/>
      <c r="K2020" s="50"/>
      <c r="L2020" s="49">
        <v>35940.157471373597</v>
      </c>
      <c r="M2020" s="48">
        <f t="shared" si="62"/>
        <v>131718.14758038693</v>
      </c>
    </row>
    <row r="2021" spans="1:13" s="21" customFormat="1" ht="12" customHeight="1" x14ac:dyDescent="0.2">
      <c r="A2021" s="45" t="s">
        <v>307</v>
      </c>
      <c r="B2021" s="54" t="s">
        <v>335</v>
      </c>
      <c r="C2021" s="46">
        <v>508</v>
      </c>
      <c r="D2021" s="47">
        <v>1</v>
      </c>
      <c r="E2021" s="47">
        <v>7014.94436864</v>
      </c>
      <c r="F2021" s="48">
        <f t="shared" si="63"/>
        <v>84179.332423679996</v>
      </c>
      <c r="G2021" s="49">
        <v>9647.9169862533126</v>
      </c>
      <c r="H2021" s="49">
        <v>1616.8789988693334</v>
      </c>
      <c r="I2021" s="47">
        <v>16168.789988693334</v>
      </c>
      <c r="J2021" s="50"/>
      <c r="K2021" s="50"/>
      <c r="L2021" s="49">
        <v>37454.012360562163</v>
      </c>
      <c r="M2021" s="48">
        <f t="shared" si="62"/>
        <v>149066.93075805815</v>
      </c>
    </row>
    <row r="2022" spans="1:13" s="21" customFormat="1" ht="12" customHeight="1" x14ac:dyDescent="0.2">
      <c r="A2022" s="45" t="s">
        <v>307</v>
      </c>
      <c r="B2022" s="54" t="s">
        <v>335</v>
      </c>
      <c r="C2022" s="46">
        <v>508</v>
      </c>
      <c r="D2022" s="47">
        <v>1</v>
      </c>
      <c r="E2022" s="47">
        <v>7875.8934691840004</v>
      </c>
      <c r="F2022" s="48">
        <f t="shared" si="63"/>
        <v>94510.721630208005</v>
      </c>
      <c r="G2022" s="49">
        <v>0</v>
      </c>
      <c r="H2022" s="49">
        <v>1624.6489115306667</v>
      </c>
      <c r="I2022" s="47">
        <v>16246.489115306667</v>
      </c>
      <c r="J2022" s="50"/>
      <c r="K2022" s="50"/>
      <c r="L2022" s="49">
        <v>35705.087355114854</v>
      </c>
      <c r="M2022" s="48">
        <f t="shared" si="62"/>
        <v>148086.94701216021</v>
      </c>
    </row>
    <row r="2023" spans="1:13" s="21" customFormat="1" ht="12" customHeight="1" x14ac:dyDescent="0.2">
      <c r="A2023" s="45" t="s">
        <v>307</v>
      </c>
      <c r="B2023" s="54" t="s">
        <v>335</v>
      </c>
      <c r="C2023" s="46">
        <v>508</v>
      </c>
      <c r="D2023" s="47">
        <v>3</v>
      </c>
      <c r="E2023" s="47">
        <v>7875.8979686399998</v>
      </c>
      <c r="F2023" s="48">
        <f t="shared" si="63"/>
        <v>283532.32687104004</v>
      </c>
      <c r="G2023" s="49">
        <v>39604.562119249924</v>
      </c>
      <c r="H2023" s="49">
        <v>5392.7780663466674</v>
      </c>
      <c r="I2023" s="47">
        <v>53927.780663466678</v>
      </c>
      <c r="J2023" s="50"/>
      <c r="K2023" s="50"/>
      <c r="L2023" s="49">
        <v>118745.61457129261</v>
      </c>
      <c r="M2023" s="48">
        <f t="shared" si="62"/>
        <v>501203.06229139591</v>
      </c>
    </row>
    <row r="2024" spans="1:13" s="21" customFormat="1" ht="12" customHeight="1" x14ac:dyDescent="0.2">
      <c r="A2024" s="45" t="s">
        <v>307</v>
      </c>
      <c r="B2024" s="54" t="s">
        <v>335</v>
      </c>
      <c r="C2024" s="46">
        <v>508</v>
      </c>
      <c r="D2024" s="47">
        <v>1</v>
      </c>
      <c r="E2024" s="47">
        <v>7880.8023756800003</v>
      </c>
      <c r="F2024" s="48">
        <f t="shared" si="63"/>
        <v>94569.628508160007</v>
      </c>
      <c r="G2024" s="49">
        <v>10566.419160121344</v>
      </c>
      <c r="H2024" s="49">
        <v>1770.809311232</v>
      </c>
      <c r="I2024" s="47">
        <v>17708.093112319999</v>
      </c>
      <c r="J2024" s="50"/>
      <c r="K2024" s="50"/>
      <c r="L2024" s="49">
        <v>39369.178706887767</v>
      </c>
      <c r="M2024" s="48">
        <f t="shared" si="62"/>
        <v>163984.12879872113</v>
      </c>
    </row>
    <row r="2025" spans="1:13" s="21" customFormat="1" ht="12" customHeight="1" x14ac:dyDescent="0.2">
      <c r="A2025" s="45" t="s">
        <v>307</v>
      </c>
      <c r="B2025" s="54" t="s">
        <v>335</v>
      </c>
      <c r="C2025" s="46">
        <v>508</v>
      </c>
      <c r="D2025" s="47">
        <v>1</v>
      </c>
      <c r="E2025" s="47">
        <v>8529.1843686400007</v>
      </c>
      <c r="F2025" s="48">
        <f t="shared" si="63"/>
        <v>102350.21242368</v>
      </c>
      <c r="G2025" s="49">
        <v>8440.6670836899848</v>
      </c>
      <c r="H2025" s="49">
        <v>1856.6072645120003</v>
      </c>
      <c r="I2025" s="47">
        <v>18566.072645120003</v>
      </c>
      <c r="J2025" s="50"/>
      <c r="K2025" s="50"/>
      <c r="L2025" s="49">
        <v>40395.411568631316</v>
      </c>
      <c r="M2025" s="48">
        <f t="shared" si="62"/>
        <v>171608.97098563332</v>
      </c>
    </row>
    <row r="2026" spans="1:13" s="21" customFormat="1" ht="12" customHeight="1" x14ac:dyDescent="0.2">
      <c r="A2026" s="45" t="s">
        <v>307</v>
      </c>
      <c r="B2026" s="54" t="s">
        <v>335</v>
      </c>
      <c r="C2026" s="46">
        <v>508</v>
      </c>
      <c r="D2026" s="47">
        <v>1</v>
      </c>
      <c r="E2026" s="47">
        <v>8697.7859071999992</v>
      </c>
      <c r="F2026" s="48">
        <f t="shared" si="63"/>
        <v>104373.43088639999</v>
      </c>
      <c r="G2026" s="49">
        <v>8574.8064677683215</v>
      </c>
      <c r="H2026" s="49">
        <v>1886.1125337600004</v>
      </c>
      <c r="I2026" s="47">
        <v>18861.125337600002</v>
      </c>
      <c r="J2026" s="50"/>
      <c r="K2026" s="50"/>
      <c r="L2026" s="49">
        <v>40634.493945558628</v>
      </c>
      <c r="M2026" s="48">
        <f t="shared" si="62"/>
        <v>174329.96917108697</v>
      </c>
    </row>
    <row r="2027" spans="1:13" s="21" customFormat="1" ht="12" customHeight="1" x14ac:dyDescent="0.2">
      <c r="A2027" s="45" t="s">
        <v>307</v>
      </c>
      <c r="B2027" s="54" t="s">
        <v>335</v>
      </c>
      <c r="C2027" s="46">
        <v>508</v>
      </c>
      <c r="D2027" s="47">
        <v>1</v>
      </c>
      <c r="E2027" s="47">
        <v>9565.4696550400004</v>
      </c>
      <c r="F2027" s="48">
        <f t="shared" si="63"/>
        <v>114785.63586048</v>
      </c>
      <c r="G2027" s="49">
        <v>12353.514210066431</v>
      </c>
      <c r="H2027" s="49">
        <v>2070.3057164515558</v>
      </c>
      <c r="I2027" s="47">
        <v>20703.057164515558</v>
      </c>
      <c r="J2027" s="50"/>
      <c r="K2027" s="50"/>
      <c r="L2027" s="49">
        <v>42511.206092928216</v>
      </c>
      <c r="M2027" s="48">
        <f t="shared" si="62"/>
        <v>192423.71904444174</v>
      </c>
    </row>
    <row r="2028" spans="1:13" s="21" customFormat="1" ht="12" customHeight="1" x14ac:dyDescent="0.2">
      <c r="A2028" s="45" t="s">
        <v>32</v>
      </c>
      <c r="B2028" s="54" t="s">
        <v>335</v>
      </c>
      <c r="C2028" s="46">
        <v>508</v>
      </c>
      <c r="D2028" s="47">
        <v>1</v>
      </c>
      <c r="E2028" s="47">
        <v>7826.5250918399997</v>
      </c>
      <c r="F2028" s="48">
        <f t="shared" si="63"/>
        <v>93918.301102080004</v>
      </c>
      <c r="G2028" s="49">
        <v>13136.052271779841</v>
      </c>
      <c r="H2028" s="49">
        <v>1788.6781415822225</v>
      </c>
      <c r="I2028" s="47">
        <v>17886.781415822225</v>
      </c>
      <c r="J2028" s="50"/>
      <c r="K2028" s="50"/>
      <c r="L2028" s="49">
        <v>39499.164274898911</v>
      </c>
      <c r="M2028" s="48">
        <f t="shared" si="62"/>
        <v>166228.9772061632</v>
      </c>
    </row>
    <row r="2029" spans="1:13" s="21" customFormat="1" ht="12" customHeight="1" x14ac:dyDescent="0.2">
      <c r="A2029" s="45" t="s">
        <v>32</v>
      </c>
      <c r="B2029" s="54" t="s">
        <v>335</v>
      </c>
      <c r="C2029" s="46">
        <v>508</v>
      </c>
      <c r="D2029" s="47">
        <v>1</v>
      </c>
      <c r="E2029" s="47">
        <v>7875.8979686399998</v>
      </c>
      <c r="F2029" s="48">
        <f t="shared" si="63"/>
        <v>94510.775623680005</v>
      </c>
      <c r="G2029" s="49">
        <v>13201.520706416642</v>
      </c>
      <c r="H2029" s="49">
        <v>1797.5926887822225</v>
      </c>
      <c r="I2029" s="47">
        <v>17975.926887822225</v>
      </c>
      <c r="J2029" s="50"/>
      <c r="K2029" s="50"/>
      <c r="L2029" s="49">
        <v>39581.871523764203</v>
      </c>
      <c r="M2029" s="48">
        <f t="shared" si="62"/>
        <v>167067.6874304653</v>
      </c>
    </row>
    <row r="2030" spans="1:13" s="21" customFormat="1" ht="12" customHeight="1" x14ac:dyDescent="0.2">
      <c r="A2030" s="45" t="s">
        <v>32</v>
      </c>
      <c r="B2030" s="54" t="s">
        <v>335</v>
      </c>
      <c r="C2030" s="46">
        <v>508</v>
      </c>
      <c r="D2030" s="47">
        <v>1</v>
      </c>
      <c r="E2030" s="47">
        <v>9000.2254950400002</v>
      </c>
      <c r="F2030" s="48">
        <f t="shared" si="63"/>
        <v>108002.70594047999</v>
      </c>
      <c r="G2030" s="49">
        <v>11753.903205138433</v>
      </c>
      <c r="H2030" s="49">
        <v>1969.8178657848891</v>
      </c>
      <c r="I2030" s="47">
        <v>19698.17865784889</v>
      </c>
      <c r="J2030" s="50"/>
      <c r="K2030" s="50"/>
      <c r="L2030" s="49">
        <v>41425.807676400851</v>
      </c>
      <c r="M2030" s="48">
        <f t="shared" si="62"/>
        <v>182850.41334565304</v>
      </c>
    </row>
    <row r="2031" spans="1:13" s="21" customFormat="1" ht="12" customHeight="1" x14ac:dyDescent="0.2">
      <c r="A2031" s="45" t="s">
        <v>32</v>
      </c>
      <c r="B2031" s="54" t="s">
        <v>335</v>
      </c>
      <c r="C2031" s="46">
        <v>508</v>
      </c>
      <c r="D2031" s="47">
        <v>1</v>
      </c>
      <c r="E2031" s="47">
        <v>9503.2023756800008</v>
      </c>
      <c r="F2031" s="48">
        <f t="shared" si="63"/>
        <v>114038.42850816001</v>
      </c>
      <c r="G2031" s="49">
        <v>12287.461080121344</v>
      </c>
      <c r="H2031" s="49">
        <v>2059.2359778986665</v>
      </c>
      <c r="I2031" s="47">
        <v>20592.359778986669</v>
      </c>
      <c r="J2031" s="50"/>
      <c r="K2031" s="50"/>
      <c r="L2031" s="49">
        <v>42391.638636594282</v>
      </c>
      <c r="M2031" s="48">
        <f t="shared" si="62"/>
        <v>191369.12398176099</v>
      </c>
    </row>
    <row r="2032" spans="1:13" s="21" customFormat="1" ht="12" customHeight="1" x14ac:dyDescent="0.2">
      <c r="A2032" s="45" t="s">
        <v>33</v>
      </c>
      <c r="B2032" s="54" t="s">
        <v>335</v>
      </c>
      <c r="C2032" s="46">
        <v>508</v>
      </c>
      <c r="D2032" s="47">
        <v>1</v>
      </c>
      <c r="E2032" s="47">
        <v>15570.30778368</v>
      </c>
      <c r="F2032" s="48">
        <f t="shared" si="63"/>
        <v>186843.69340416</v>
      </c>
      <c r="G2032" s="49">
        <v>9361.7232484638716</v>
      </c>
      <c r="H2032" s="49">
        <v>3039.7752294115553</v>
      </c>
      <c r="I2032" s="47">
        <v>30397.752294115555</v>
      </c>
      <c r="J2032" s="50"/>
      <c r="K2032" s="50"/>
      <c r="L2032" s="49">
        <v>51559.816334777497</v>
      </c>
      <c r="M2032" s="48">
        <f t="shared" si="62"/>
        <v>281202.76051092846</v>
      </c>
    </row>
    <row r="2033" spans="1:13" s="21" customFormat="1" ht="12" customHeight="1" x14ac:dyDescent="0.2">
      <c r="A2033" s="45" t="s">
        <v>33</v>
      </c>
      <c r="B2033" s="54" t="s">
        <v>335</v>
      </c>
      <c r="C2033" s="46">
        <v>508</v>
      </c>
      <c r="D2033" s="47">
        <v>1</v>
      </c>
      <c r="E2033" s="47">
        <v>16849.202872319998</v>
      </c>
      <c r="F2033" s="48">
        <f t="shared" si="63"/>
        <v>202190.43446783998</v>
      </c>
      <c r="G2033" s="49">
        <v>20080.098406957055</v>
      </c>
      <c r="H2033" s="49">
        <v>3365.1916217457779</v>
      </c>
      <c r="I2033" s="47">
        <v>33651.91621745778</v>
      </c>
      <c r="J2033" s="50"/>
      <c r="K2033" s="50"/>
      <c r="L2033" s="49">
        <v>54378.026425637407</v>
      </c>
      <c r="M2033" s="48">
        <f t="shared" si="62"/>
        <v>313665.66713963804</v>
      </c>
    </row>
    <row r="2034" spans="1:13" s="21" customFormat="1" ht="12" customHeight="1" x14ac:dyDescent="0.2">
      <c r="A2034" s="45" t="s">
        <v>68</v>
      </c>
      <c r="B2034" s="54" t="s">
        <v>336</v>
      </c>
      <c r="C2034" s="46">
        <v>508</v>
      </c>
      <c r="D2034" s="47">
        <v>1</v>
      </c>
      <c r="E2034" s="47">
        <v>15503.7582336</v>
      </c>
      <c r="F2034" s="48">
        <f t="shared" si="63"/>
        <v>186045.0988032</v>
      </c>
      <c r="G2034" s="49">
        <v>0</v>
      </c>
      <c r="H2034" s="49">
        <v>2624.866372266667</v>
      </c>
      <c r="I2034" s="47">
        <v>26248.663722666668</v>
      </c>
      <c r="J2034" s="50"/>
      <c r="K2034" s="50"/>
      <c r="L2034" s="49">
        <v>17943.669636426243</v>
      </c>
      <c r="M2034" s="48">
        <f t="shared" si="62"/>
        <v>232862.29853455958</v>
      </c>
    </row>
    <row r="2035" spans="1:13" s="21" customFormat="1" ht="12" customHeight="1" x14ac:dyDescent="0.2">
      <c r="A2035" s="45" t="s">
        <v>32</v>
      </c>
      <c r="B2035" s="54" t="s">
        <v>336</v>
      </c>
      <c r="C2035" s="46">
        <v>508</v>
      </c>
      <c r="D2035" s="47">
        <v>1</v>
      </c>
      <c r="E2035" s="47">
        <v>8107.5922636799996</v>
      </c>
      <c r="F2035" s="48">
        <f t="shared" si="63"/>
        <v>97291.107164159999</v>
      </c>
      <c r="G2035" s="49">
        <v>5403.498936655873</v>
      </c>
      <c r="H2035" s="49">
        <v>1754.529778744889</v>
      </c>
      <c r="I2035" s="47">
        <v>17545.29778744889</v>
      </c>
      <c r="J2035" s="50"/>
      <c r="K2035" s="50"/>
      <c r="L2035" s="49">
        <v>39304.267476451452</v>
      </c>
      <c r="M2035" s="48">
        <f t="shared" si="62"/>
        <v>161298.7011434611</v>
      </c>
    </row>
    <row r="2036" spans="1:13" s="21" customFormat="1" ht="12" customHeight="1" x14ac:dyDescent="0.2">
      <c r="A2036" s="45" t="s">
        <v>55</v>
      </c>
      <c r="B2036" s="54" t="s">
        <v>337</v>
      </c>
      <c r="C2036" s="46">
        <v>508</v>
      </c>
      <c r="D2036" s="47">
        <v>1</v>
      </c>
      <c r="E2036" s="47">
        <v>18241.18226944</v>
      </c>
      <c r="F2036" s="48">
        <f t="shared" si="63"/>
        <v>218894.18723327998</v>
      </c>
      <c r="G2036" s="49">
        <v>21159.546631421952</v>
      </c>
      <c r="H2036" s="49">
        <v>3546.0946256782222</v>
      </c>
      <c r="I2036" s="47">
        <v>35460.946256782219</v>
      </c>
      <c r="J2036" s="50"/>
      <c r="K2036" s="50"/>
      <c r="L2036" s="49">
        <v>41108.367072060246</v>
      </c>
      <c r="M2036" s="48">
        <f t="shared" si="62"/>
        <v>320169.1418192226</v>
      </c>
    </row>
    <row r="2037" spans="1:13" s="21" customFormat="1" ht="12" customHeight="1" x14ac:dyDescent="0.2">
      <c r="A2037" s="45" t="s">
        <v>216</v>
      </c>
      <c r="B2037" s="54" t="s">
        <v>337</v>
      </c>
      <c r="C2037" s="46">
        <v>508</v>
      </c>
      <c r="D2037" s="47">
        <v>5</v>
      </c>
      <c r="E2037" s="47">
        <v>7444.2513100799997</v>
      </c>
      <c r="F2037" s="48">
        <f t="shared" si="63"/>
        <v>446655.07860480004</v>
      </c>
      <c r="G2037" s="49">
        <v>50516.628948664322</v>
      </c>
      <c r="H2037" s="49">
        <v>8466.0011645155555</v>
      </c>
      <c r="I2037" s="47">
        <v>84660.011645155551</v>
      </c>
      <c r="J2037" s="50"/>
      <c r="K2037" s="50"/>
      <c r="L2037" s="49">
        <v>193237.84748292877</v>
      </c>
      <c r="M2037" s="48">
        <f t="shared" si="62"/>
        <v>783535.56784606422</v>
      </c>
    </row>
    <row r="2038" spans="1:13" s="21" customFormat="1" ht="12" customHeight="1" x14ac:dyDescent="0.2">
      <c r="A2038" s="45" t="s">
        <v>216</v>
      </c>
      <c r="B2038" s="54" t="s">
        <v>337</v>
      </c>
      <c r="C2038" s="46">
        <v>508</v>
      </c>
      <c r="D2038" s="47">
        <v>1</v>
      </c>
      <c r="E2038" s="47">
        <v>7513.4737100800003</v>
      </c>
      <c r="F2038" s="48">
        <f t="shared" si="63"/>
        <v>90161.68452096</v>
      </c>
      <c r="G2038" s="49">
        <v>10176.756911652865</v>
      </c>
      <c r="H2038" s="49">
        <v>1705.5064373475559</v>
      </c>
      <c r="I2038" s="47">
        <v>17055.064373475561</v>
      </c>
      <c r="J2038" s="50"/>
      <c r="K2038" s="50"/>
      <c r="L2038" s="49">
        <v>38761.992585510205</v>
      </c>
      <c r="M2038" s="48">
        <f t="shared" si="62"/>
        <v>157861.0048289462</v>
      </c>
    </row>
    <row r="2039" spans="1:13" s="21" customFormat="1" ht="12" customHeight="1" x14ac:dyDescent="0.2">
      <c r="A2039" s="45" t="s">
        <v>216</v>
      </c>
      <c r="B2039" s="54" t="s">
        <v>337</v>
      </c>
      <c r="C2039" s="46">
        <v>508</v>
      </c>
      <c r="D2039" s="47">
        <v>1</v>
      </c>
      <c r="E2039" s="47">
        <v>8235.7419622399993</v>
      </c>
      <c r="F2039" s="48">
        <f t="shared" si="63"/>
        <v>98828.903546879999</v>
      </c>
      <c r="G2039" s="49">
        <v>8207.2043051581422</v>
      </c>
      <c r="H2039" s="49">
        <v>1805.2548433919997</v>
      </c>
      <c r="I2039" s="47">
        <v>18052.548433919997</v>
      </c>
      <c r="J2039" s="50"/>
      <c r="K2039" s="50"/>
      <c r="L2039" s="49">
        <v>39789.264953501675</v>
      </c>
      <c r="M2039" s="48">
        <f t="shared" si="62"/>
        <v>166683.1760828518</v>
      </c>
    </row>
    <row r="2040" spans="1:13" s="21" customFormat="1" ht="12" customHeight="1" x14ac:dyDescent="0.2">
      <c r="A2040" s="45" t="s">
        <v>216</v>
      </c>
      <c r="B2040" s="54" t="s">
        <v>337</v>
      </c>
      <c r="C2040" s="46">
        <v>508</v>
      </c>
      <c r="D2040" s="47">
        <v>1</v>
      </c>
      <c r="E2040" s="47">
        <v>8613.0888396800001</v>
      </c>
      <c r="F2040" s="48">
        <f t="shared" si="63"/>
        <v>103357.06607616</v>
      </c>
      <c r="G2040" s="49">
        <v>11343.228641132544</v>
      </c>
      <c r="H2040" s="49">
        <v>1900.9935714986668</v>
      </c>
      <c r="I2040" s="47">
        <v>19009.935714986666</v>
      </c>
      <c r="J2040" s="50"/>
      <c r="K2040" s="50"/>
      <c r="L2040" s="49">
        <v>40755.075589596556</v>
      </c>
      <c r="M2040" s="48">
        <f t="shared" si="62"/>
        <v>176366.29959337442</v>
      </c>
    </row>
    <row r="2041" spans="1:13" s="21" customFormat="1" ht="12" customHeight="1" x14ac:dyDescent="0.2">
      <c r="A2041" s="45" t="s">
        <v>216</v>
      </c>
      <c r="B2041" s="54" t="s">
        <v>337</v>
      </c>
      <c r="C2041" s="46">
        <v>508</v>
      </c>
      <c r="D2041" s="47">
        <v>1</v>
      </c>
      <c r="E2041" s="47">
        <v>9121.8734796799999</v>
      </c>
      <c r="F2041" s="48">
        <f t="shared" si="63"/>
        <v>109462.48175616001</v>
      </c>
      <c r="G2041" s="49">
        <v>17824.421080866821</v>
      </c>
      <c r="H2041" s="49">
        <v>2053.6768046080001</v>
      </c>
      <c r="I2041" s="47">
        <v>20536.76804608</v>
      </c>
      <c r="J2041" s="50"/>
      <c r="K2041" s="50"/>
      <c r="L2041" s="49">
        <v>42185.081223501889</v>
      </c>
      <c r="M2041" s="48">
        <f t="shared" si="62"/>
        <v>192062.4289112167</v>
      </c>
    </row>
    <row r="2042" spans="1:13" s="21" customFormat="1" ht="12" customHeight="1" x14ac:dyDescent="0.2">
      <c r="A2042" s="45" t="s">
        <v>73</v>
      </c>
      <c r="B2042" s="54" t="s">
        <v>337</v>
      </c>
      <c r="C2042" s="46">
        <v>508</v>
      </c>
      <c r="D2042" s="47">
        <v>1</v>
      </c>
      <c r="E2042" s="47">
        <v>16682.646855679999</v>
      </c>
      <c r="F2042" s="48">
        <f t="shared" si="63"/>
        <v>200191.76226816</v>
      </c>
      <c r="G2042" s="49">
        <v>0</v>
      </c>
      <c r="H2042" s="49">
        <v>2821.3478092800001</v>
      </c>
      <c r="I2042" s="47">
        <v>28213.4780928</v>
      </c>
      <c r="J2042" s="50"/>
      <c r="K2042" s="50"/>
      <c r="L2042" s="49">
        <v>19120.672036710905</v>
      </c>
      <c r="M2042" s="48">
        <f t="shared" si="62"/>
        <v>250347.26020695092</v>
      </c>
    </row>
    <row r="2043" spans="1:13" s="21" customFormat="1" ht="12" customHeight="1" x14ac:dyDescent="0.2">
      <c r="A2043" s="45" t="s">
        <v>207</v>
      </c>
      <c r="B2043" s="54" t="s">
        <v>337</v>
      </c>
      <c r="C2043" s="46">
        <v>508</v>
      </c>
      <c r="D2043" s="47">
        <v>1</v>
      </c>
      <c r="E2043" s="47">
        <v>7377.8254950399996</v>
      </c>
      <c r="F2043" s="48">
        <f t="shared" si="63"/>
        <v>88533.905940479992</v>
      </c>
      <c r="G2043" s="49">
        <v>7524.6459638538236</v>
      </c>
      <c r="H2043" s="49">
        <v>1655.1194616320001</v>
      </c>
      <c r="I2043" s="47">
        <v>16551.194616320001</v>
      </c>
      <c r="J2043" s="50"/>
      <c r="K2043" s="50"/>
      <c r="L2043" s="49">
        <v>38328.015548363866</v>
      </c>
      <c r="M2043" s="48">
        <f t="shared" si="62"/>
        <v>152592.88153064967</v>
      </c>
    </row>
    <row r="2044" spans="1:13" s="21" customFormat="1" ht="12" customHeight="1" x14ac:dyDescent="0.2">
      <c r="A2044" s="45" t="s">
        <v>33</v>
      </c>
      <c r="B2044" s="54" t="s">
        <v>337</v>
      </c>
      <c r="C2044" s="46">
        <v>508</v>
      </c>
      <c r="D2044" s="47">
        <v>1</v>
      </c>
      <c r="E2044" s="47">
        <v>10939.59140352</v>
      </c>
      <c r="F2044" s="48">
        <f t="shared" si="63"/>
        <v>131275.09684224002</v>
      </c>
      <c r="G2044" s="49">
        <v>10358.386920640512</v>
      </c>
      <c r="H2044" s="49">
        <v>2278.428495616</v>
      </c>
      <c r="I2044" s="47">
        <v>22784.284956159998</v>
      </c>
      <c r="J2044" s="50"/>
      <c r="K2044" s="50"/>
      <c r="L2044" s="49">
        <v>44966.309989153153</v>
      </c>
      <c r="M2044" s="48">
        <f t="shared" si="62"/>
        <v>211662.50720380968</v>
      </c>
    </row>
    <row r="2045" spans="1:13" s="21" customFormat="1" ht="12" customHeight="1" x14ac:dyDescent="0.2">
      <c r="A2045" s="45" t="s">
        <v>28</v>
      </c>
      <c r="B2045" s="54" t="s">
        <v>338</v>
      </c>
      <c r="C2045" s="46">
        <v>508</v>
      </c>
      <c r="D2045" s="47">
        <v>1</v>
      </c>
      <c r="E2045" s="47">
        <v>7437.8698700799996</v>
      </c>
      <c r="F2045" s="48">
        <f t="shared" si="63"/>
        <v>89254.438440959988</v>
      </c>
      <c r="G2045" s="49">
        <v>5048.2781790904319</v>
      </c>
      <c r="H2045" s="49">
        <v>1639.1886998471111</v>
      </c>
      <c r="I2045" s="47">
        <v>16391.886998471109</v>
      </c>
      <c r="J2045" s="50"/>
      <c r="K2045" s="50"/>
      <c r="L2045" s="49">
        <v>38214.85071228267</v>
      </c>
      <c r="M2045" s="48">
        <f t="shared" si="62"/>
        <v>150548.64303065132</v>
      </c>
    </row>
    <row r="2046" spans="1:13" s="21" customFormat="1" ht="12" customHeight="1" x14ac:dyDescent="0.2">
      <c r="A2046" s="45" t="s">
        <v>28</v>
      </c>
      <c r="B2046" s="54" t="s">
        <v>338</v>
      </c>
      <c r="C2046" s="46">
        <v>508</v>
      </c>
      <c r="D2046" s="47">
        <v>1</v>
      </c>
      <c r="E2046" s="47">
        <v>9733.1211161600004</v>
      </c>
      <c r="F2046" s="48">
        <f t="shared" si="63"/>
        <v>116797.45339392</v>
      </c>
      <c r="G2046" s="49">
        <v>15664.198600028161</v>
      </c>
      <c r="H2046" s="49">
        <v>2132.9246459733336</v>
      </c>
      <c r="I2046" s="47">
        <v>21329.246459733335</v>
      </c>
      <c r="J2046" s="50"/>
      <c r="K2046" s="50"/>
      <c r="L2046" s="49">
        <v>43150.511902375081</v>
      </c>
      <c r="M2046" s="48">
        <f t="shared" si="62"/>
        <v>199074.33500202993</v>
      </c>
    </row>
    <row r="2047" spans="1:13" s="21" customFormat="1" ht="12" customHeight="1" x14ac:dyDescent="0.2">
      <c r="A2047" s="45" t="s">
        <v>43</v>
      </c>
      <c r="B2047" s="54" t="s">
        <v>338</v>
      </c>
      <c r="C2047" s="46">
        <v>508</v>
      </c>
      <c r="D2047" s="47">
        <v>1</v>
      </c>
      <c r="E2047" s="47">
        <v>35368.216166400001</v>
      </c>
      <c r="F2047" s="48">
        <f t="shared" si="63"/>
        <v>424418.59399680002</v>
      </c>
      <c r="G2047" s="49">
        <v>0</v>
      </c>
      <c r="H2047" s="49">
        <v>5935.6093610666649</v>
      </c>
      <c r="I2047" s="47">
        <v>59356.093610666656</v>
      </c>
      <c r="J2047" s="50"/>
      <c r="K2047" s="50"/>
      <c r="L2047" s="49">
        <v>44662.552399680004</v>
      </c>
      <c r="M2047" s="48">
        <f t="shared" si="62"/>
        <v>534372.84936821333</v>
      </c>
    </row>
    <row r="2048" spans="1:13" s="21" customFormat="1" ht="12" customHeight="1" x14ac:dyDescent="0.2">
      <c r="A2048" s="45" t="s">
        <v>207</v>
      </c>
      <c r="B2048" s="54" t="s">
        <v>338</v>
      </c>
      <c r="C2048" s="46">
        <v>508</v>
      </c>
      <c r="D2048" s="47">
        <v>1</v>
      </c>
      <c r="E2048" s="47">
        <v>13396.5279497421</v>
      </c>
      <c r="F2048" s="48">
        <f t="shared" si="63"/>
        <v>160758.3353969052</v>
      </c>
      <c r="G2048" s="49">
        <v>0</v>
      </c>
      <c r="H2048" s="49">
        <v>2562.0879916236804</v>
      </c>
      <c r="I2048" s="47">
        <v>25620.879916236805</v>
      </c>
      <c r="J2048" s="50"/>
      <c r="K2048" s="50"/>
      <c r="L2048" s="49">
        <v>46174.891995618389</v>
      </c>
      <c r="M2048" s="48">
        <f t="shared" si="62"/>
        <v>235116.19530038405</v>
      </c>
    </row>
    <row r="2049" spans="1:13" s="21" customFormat="1" ht="12" customHeight="1" x14ac:dyDescent="0.2">
      <c r="A2049" s="45" t="s">
        <v>32</v>
      </c>
      <c r="B2049" s="54" t="s">
        <v>338</v>
      </c>
      <c r="C2049" s="46">
        <v>508</v>
      </c>
      <c r="D2049" s="47">
        <v>1</v>
      </c>
      <c r="E2049" s="47">
        <v>5906.8598783999996</v>
      </c>
      <c r="F2049" s="48">
        <f t="shared" si="63"/>
        <v>70882.318540799999</v>
      </c>
      <c r="G2049" s="49">
        <v>6354.3457192550395</v>
      </c>
      <c r="H2049" s="49">
        <v>1397.7004787199999</v>
      </c>
      <c r="I2049" s="47">
        <v>13977.0047872</v>
      </c>
      <c r="J2049" s="50"/>
      <c r="K2049" s="50"/>
      <c r="L2049" s="49">
        <v>35321.974405116714</v>
      </c>
      <c r="M2049" s="48">
        <f t="shared" si="62"/>
        <v>127933.34393109175</v>
      </c>
    </row>
    <row r="2050" spans="1:13" s="21" customFormat="1" ht="12" customHeight="1" x14ac:dyDescent="0.2">
      <c r="A2050" s="45" t="s">
        <v>32</v>
      </c>
      <c r="B2050" s="54" t="s">
        <v>338</v>
      </c>
      <c r="C2050" s="46">
        <v>508</v>
      </c>
      <c r="D2050" s="47">
        <v>1</v>
      </c>
      <c r="E2050" s="47">
        <v>7378.1854515200002</v>
      </c>
      <c r="F2050" s="48">
        <f t="shared" si="63"/>
        <v>88538.225418240007</v>
      </c>
      <c r="G2050" s="49">
        <v>7524.932345229312</v>
      </c>
      <c r="H2050" s="49">
        <v>1655.1824540159998</v>
      </c>
      <c r="I2050" s="47">
        <v>16551.82454016</v>
      </c>
      <c r="J2050" s="50"/>
      <c r="K2050" s="50"/>
      <c r="L2050" s="49">
        <v>38328.60256539144</v>
      </c>
      <c r="M2050" s="48">
        <f t="shared" si="62"/>
        <v>152598.76732303677</v>
      </c>
    </row>
    <row r="2051" spans="1:13" s="21" customFormat="1" ht="12" customHeight="1" x14ac:dyDescent="0.2">
      <c r="A2051" s="45" t="s">
        <v>32</v>
      </c>
      <c r="B2051" s="54" t="s">
        <v>338</v>
      </c>
      <c r="C2051" s="46">
        <v>508</v>
      </c>
      <c r="D2051" s="47">
        <v>1</v>
      </c>
      <c r="E2051" s="47">
        <v>8069.8245222400001</v>
      </c>
      <c r="F2051" s="48">
        <f t="shared" si="63"/>
        <v>96837.894266880001</v>
      </c>
      <c r="G2051" s="49">
        <v>8075.200389894143</v>
      </c>
      <c r="H2051" s="49">
        <v>1776.2192913920001</v>
      </c>
      <c r="I2051" s="47">
        <v>17762.19291392</v>
      </c>
      <c r="J2051" s="50"/>
      <c r="K2051" s="50"/>
      <c r="L2051" s="49">
        <v>39461.040772553693</v>
      </c>
      <c r="M2051" s="48">
        <f t="shared" si="62"/>
        <v>163912.54763463984</v>
      </c>
    </row>
    <row r="2052" spans="1:13" s="21" customFormat="1" ht="12" customHeight="1" x14ac:dyDescent="0.2">
      <c r="A2052" s="45" t="s">
        <v>32</v>
      </c>
      <c r="B2052" s="54" t="s">
        <v>338</v>
      </c>
      <c r="C2052" s="46">
        <v>508</v>
      </c>
      <c r="D2052" s="47">
        <v>2</v>
      </c>
      <c r="E2052" s="47">
        <v>8250.7095756800009</v>
      </c>
      <c r="F2052" s="48">
        <f t="shared" si="63"/>
        <v>198017.02981632002</v>
      </c>
      <c r="G2052" s="49">
        <v>19177.929256292351</v>
      </c>
      <c r="H2052" s="49">
        <v>3644.4447669759993</v>
      </c>
      <c r="I2052" s="47">
        <v>36444.447669759989</v>
      </c>
      <c r="J2052" s="50"/>
      <c r="K2052" s="50"/>
      <c r="L2052" s="49">
        <v>79873.83427266014</v>
      </c>
      <c r="M2052" s="48">
        <f t="shared" si="62"/>
        <v>337157.68578200851</v>
      </c>
    </row>
    <row r="2053" spans="1:13" s="21" customFormat="1" ht="12" customHeight="1" x14ac:dyDescent="0.2">
      <c r="A2053" s="45" t="s">
        <v>32</v>
      </c>
      <c r="B2053" s="54" t="s">
        <v>338</v>
      </c>
      <c r="C2053" s="46">
        <v>508</v>
      </c>
      <c r="D2053" s="47">
        <v>1</v>
      </c>
      <c r="E2053" s="47">
        <v>8912.0707686400001</v>
      </c>
      <c r="F2053" s="48">
        <f t="shared" si="63"/>
        <v>106944.84922368001</v>
      </c>
      <c r="G2053" s="49">
        <v>14575.485839216642</v>
      </c>
      <c r="H2053" s="49">
        <v>1984.6794443377782</v>
      </c>
      <c r="I2053" s="47">
        <v>19846.794443377785</v>
      </c>
      <c r="J2053" s="50"/>
      <c r="K2053" s="50"/>
      <c r="L2053" s="49">
        <v>41514.448333410968</v>
      </c>
      <c r="M2053" s="48">
        <f t="shared" si="62"/>
        <v>184866.25728402316</v>
      </c>
    </row>
    <row r="2054" spans="1:13" s="21" customFormat="1" ht="12" customHeight="1" x14ac:dyDescent="0.2">
      <c r="A2054" s="45" t="s">
        <v>32</v>
      </c>
      <c r="B2054" s="54" t="s">
        <v>338</v>
      </c>
      <c r="C2054" s="46">
        <v>508</v>
      </c>
      <c r="D2054" s="47">
        <v>1</v>
      </c>
      <c r="E2054" s="47">
        <v>9324.7054950399997</v>
      </c>
      <c r="F2054" s="48">
        <f t="shared" si="63"/>
        <v>111896.46594048</v>
      </c>
      <c r="G2054" s="49">
        <v>15122.639486423042</v>
      </c>
      <c r="H2054" s="49">
        <v>2059.1829366044444</v>
      </c>
      <c r="I2054" s="47">
        <v>20591.829366044443</v>
      </c>
      <c r="J2054" s="50"/>
      <c r="K2054" s="50"/>
      <c r="L2054" s="49">
        <v>42316.483700216464</v>
      </c>
      <c r="M2054" s="48">
        <f t="shared" si="62"/>
        <v>191986.60142976837</v>
      </c>
    </row>
    <row r="2055" spans="1:13" s="21" customFormat="1" ht="12" customHeight="1" x14ac:dyDescent="0.2">
      <c r="A2055" s="45" t="s">
        <v>33</v>
      </c>
      <c r="B2055" s="54" t="s">
        <v>338</v>
      </c>
      <c r="C2055" s="46">
        <v>508</v>
      </c>
      <c r="D2055" s="47">
        <v>1</v>
      </c>
      <c r="E2055" s="47">
        <v>14824.44767232</v>
      </c>
      <c r="F2055" s="48">
        <f t="shared" si="63"/>
        <v>177893.37206784001</v>
      </c>
      <c r="G2055" s="49">
        <v>0</v>
      </c>
      <c r="H2055" s="49">
        <v>2817.4079453866666</v>
      </c>
      <c r="I2055" s="47">
        <v>28174.079453866663</v>
      </c>
      <c r="J2055" s="50"/>
      <c r="K2055" s="50"/>
      <c r="L2055" s="49">
        <v>49634.04449759105</v>
      </c>
      <c r="M2055" s="48">
        <f t="shared" si="62"/>
        <v>258518.9039646844</v>
      </c>
    </row>
    <row r="2056" spans="1:13" s="21" customFormat="1" ht="12" customHeight="1" x14ac:dyDescent="0.2">
      <c r="A2056" s="45" t="s">
        <v>33</v>
      </c>
      <c r="B2056" s="54" t="s">
        <v>338</v>
      </c>
      <c r="C2056" s="46">
        <v>508</v>
      </c>
      <c r="D2056" s="47">
        <v>1</v>
      </c>
      <c r="E2056" s="47">
        <v>17442.26838016</v>
      </c>
      <c r="F2056" s="48">
        <f t="shared" si="63"/>
        <v>209307.22056192</v>
      </c>
      <c r="G2056" s="49">
        <v>0</v>
      </c>
      <c r="H2056" s="49">
        <v>3253.7113966933334</v>
      </c>
      <c r="I2056" s="47">
        <v>32537.113966933332</v>
      </c>
      <c r="J2056" s="50"/>
      <c r="K2056" s="50"/>
      <c r="L2056" s="49">
        <v>53412.572003011221</v>
      </c>
      <c r="M2056" s="48">
        <f t="shared" si="62"/>
        <v>298510.61792855791</v>
      </c>
    </row>
    <row r="2057" spans="1:13" s="21" customFormat="1" ht="12" customHeight="1" x14ac:dyDescent="0.2">
      <c r="A2057" s="45" t="s">
        <v>28</v>
      </c>
      <c r="B2057" s="54" t="s">
        <v>339</v>
      </c>
      <c r="C2057" s="46">
        <v>508</v>
      </c>
      <c r="D2057" s="47">
        <v>1</v>
      </c>
      <c r="E2057" s="47">
        <v>9269.8034790399997</v>
      </c>
      <c r="F2057" s="48">
        <f t="shared" si="63"/>
        <v>111237.64174848</v>
      </c>
      <c r="G2057" s="49">
        <v>12039.871530565633</v>
      </c>
      <c r="H2057" s="49">
        <v>2017.7428407182224</v>
      </c>
      <c r="I2057" s="47">
        <v>20177.428407182226</v>
      </c>
      <c r="J2057" s="50"/>
      <c r="K2057" s="50"/>
      <c r="L2057" s="49">
        <v>41943.459228898515</v>
      </c>
      <c r="M2057" s="48">
        <f t="shared" si="62"/>
        <v>187416.14375584459</v>
      </c>
    </row>
    <row r="2058" spans="1:13" s="21" customFormat="1" ht="12" customHeight="1" x14ac:dyDescent="0.2">
      <c r="A2058" s="45" t="s">
        <v>28</v>
      </c>
      <c r="B2058" s="54" t="s">
        <v>339</v>
      </c>
      <c r="C2058" s="46">
        <v>508</v>
      </c>
      <c r="D2058" s="47">
        <v>1</v>
      </c>
      <c r="E2058" s="47">
        <v>9385.2750950400005</v>
      </c>
      <c r="F2058" s="48">
        <f t="shared" si="63"/>
        <v>112623.30114048001</v>
      </c>
      <c r="G2058" s="49">
        <v>12162.363820818431</v>
      </c>
      <c r="H2058" s="49">
        <v>2038.271128007111</v>
      </c>
      <c r="I2058" s="47">
        <v>20382.711280071107</v>
      </c>
      <c r="J2058" s="50"/>
      <c r="K2058" s="50"/>
      <c r="L2058" s="49">
        <v>42165.191213109123</v>
      </c>
      <c r="M2058" s="48">
        <f t="shared" si="62"/>
        <v>189371.83858248577</v>
      </c>
    </row>
    <row r="2059" spans="1:13" s="21" customFormat="1" ht="12" customHeight="1" x14ac:dyDescent="0.2">
      <c r="A2059" s="45" t="s">
        <v>29</v>
      </c>
      <c r="B2059" s="54" t="s">
        <v>339</v>
      </c>
      <c r="C2059" s="46">
        <v>508</v>
      </c>
      <c r="D2059" s="47">
        <v>1</v>
      </c>
      <c r="E2059" s="47">
        <v>10496.73071616</v>
      </c>
      <c r="F2059" s="48">
        <f t="shared" si="63"/>
        <v>125960.76859392</v>
      </c>
      <c r="G2059" s="49">
        <v>10006.046957776896</v>
      </c>
      <c r="H2059" s="49">
        <v>2200.9278753280005</v>
      </c>
      <c r="I2059" s="47">
        <v>22009.278753280003</v>
      </c>
      <c r="J2059" s="50"/>
      <c r="K2059" s="50"/>
      <c r="L2059" s="49">
        <v>44295.129817260597</v>
      </c>
      <c r="M2059" s="48">
        <f t="shared" ref="M2059:M2122" si="64">F2059+G2059+H2059+I2059+J2059+K2059+L2059</f>
        <v>204472.1519975655</v>
      </c>
    </row>
    <row r="2060" spans="1:13" s="21" customFormat="1" ht="12" customHeight="1" x14ac:dyDescent="0.2">
      <c r="A2060" s="45" t="s">
        <v>307</v>
      </c>
      <c r="B2060" s="54" t="s">
        <v>339</v>
      </c>
      <c r="C2060" s="46">
        <v>508</v>
      </c>
      <c r="D2060" s="47">
        <v>1</v>
      </c>
      <c r="E2060" s="47">
        <v>7882.9655756800003</v>
      </c>
      <c r="F2060" s="48">
        <f t="shared" ref="F2060:F2123" si="65">(D2060*E2060)*12</f>
        <v>94595.58690816001</v>
      </c>
      <c r="G2060" s="49">
        <v>10568.713882681343</v>
      </c>
      <c r="H2060" s="49">
        <v>1771.1938801208887</v>
      </c>
      <c r="I2060" s="47">
        <v>17711.938801208889</v>
      </c>
      <c r="J2060" s="50"/>
      <c r="K2060" s="50"/>
      <c r="L2060" s="49">
        <v>39372.754428416651</v>
      </c>
      <c r="M2060" s="48">
        <f t="shared" si="64"/>
        <v>164020.1879005878</v>
      </c>
    </row>
    <row r="2061" spans="1:13" s="21" customFormat="1" ht="12" customHeight="1" x14ac:dyDescent="0.2">
      <c r="A2061" s="45" t="s">
        <v>307</v>
      </c>
      <c r="B2061" s="54" t="s">
        <v>339</v>
      </c>
      <c r="C2061" s="46">
        <v>508</v>
      </c>
      <c r="D2061" s="47">
        <v>1</v>
      </c>
      <c r="E2061" s="47">
        <v>8964.5655756800006</v>
      </c>
      <c r="F2061" s="48">
        <f t="shared" si="65"/>
        <v>107574.78690816001</v>
      </c>
      <c r="G2061" s="49">
        <v>0</v>
      </c>
      <c r="H2061" s="49">
        <v>1840.76092928</v>
      </c>
      <c r="I2061" s="47">
        <v>18407.6092928</v>
      </c>
      <c r="J2061" s="50"/>
      <c r="K2061" s="50"/>
      <c r="L2061" s="49">
        <v>40320.733706550454</v>
      </c>
      <c r="M2061" s="48">
        <f t="shared" si="64"/>
        <v>168143.89083679047</v>
      </c>
    </row>
    <row r="2062" spans="1:13" s="21" customFormat="1" ht="12" customHeight="1" x14ac:dyDescent="0.2">
      <c r="A2062" s="45" t="s">
        <v>307</v>
      </c>
      <c r="B2062" s="54" t="s">
        <v>339</v>
      </c>
      <c r="C2062" s="46">
        <v>508</v>
      </c>
      <c r="D2062" s="47">
        <v>1</v>
      </c>
      <c r="E2062" s="47">
        <v>10264.64877568</v>
      </c>
      <c r="F2062" s="48">
        <f t="shared" si="65"/>
        <v>123175.78530816</v>
      </c>
      <c r="G2062" s="49">
        <v>0</v>
      </c>
      <c r="H2062" s="49">
        <v>2057.4414626133334</v>
      </c>
      <c r="I2062" s="47">
        <v>20574.414626133334</v>
      </c>
      <c r="J2062" s="50"/>
      <c r="K2062" s="50"/>
      <c r="L2062" s="49">
        <v>43052.491567499499</v>
      </c>
      <c r="M2062" s="48">
        <f t="shared" si="64"/>
        <v>188860.13296440616</v>
      </c>
    </row>
    <row r="2063" spans="1:13" s="21" customFormat="1" ht="12" customHeight="1" x14ac:dyDescent="0.2">
      <c r="A2063" s="45" t="s">
        <v>32</v>
      </c>
      <c r="B2063" s="54" t="s">
        <v>339</v>
      </c>
      <c r="C2063" s="46">
        <v>508</v>
      </c>
      <c r="D2063" s="47">
        <v>1</v>
      </c>
      <c r="E2063" s="47">
        <v>9031.6247756800003</v>
      </c>
      <c r="F2063" s="48">
        <f t="shared" si="65"/>
        <v>108379.49730816</v>
      </c>
      <c r="G2063" s="49">
        <v>14734.014452551681</v>
      </c>
      <c r="H2063" s="49">
        <v>2006.2655844977778</v>
      </c>
      <c r="I2063" s="47">
        <v>20062.655844977777</v>
      </c>
      <c r="J2063" s="50"/>
      <c r="K2063" s="50"/>
      <c r="L2063" s="49">
        <v>41746.824659867903</v>
      </c>
      <c r="M2063" s="48">
        <f t="shared" si="64"/>
        <v>186929.25785005515</v>
      </c>
    </row>
    <row r="2064" spans="1:13" s="21" customFormat="1" ht="12" customHeight="1" x14ac:dyDescent="0.2">
      <c r="A2064" s="45" t="s">
        <v>28</v>
      </c>
      <c r="B2064" s="54" t="s">
        <v>340</v>
      </c>
      <c r="C2064" s="46">
        <v>508</v>
      </c>
      <c r="D2064" s="47">
        <v>1</v>
      </c>
      <c r="E2064" s="47">
        <v>7377.8254950399996</v>
      </c>
      <c r="F2064" s="48">
        <f t="shared" si="65"/>
        <v>88533.905940479992</v>
      </c>
      <c r="G2064" s="49">
        <v>7524.6459638538236</v>
      </c>
      <c r="H2064" s="49">
        <v>1655.1194616320001</v>
      </c>
      <c r="I2064" s="47">
        <v>16551.194616320001</v>
      </c>
      <c r="J2064" s="50"/>
      <c r="K2064" s="50"/>
      <c r="L2064" s="49">
        <v>38328.015548363866</v>
      </c>
      <c r="M2064" s="48">
        <f t="shared" si="64"/>
        <v>152592.88153064967</v>
      </c>
    </row>
    <row r="2065" spans="1:13" s="21" customFormat="1" ht="12" customHeight="1" x14ac:dyDescent="0.2">
      <c r="A2065" s="45" t="s">
        <v>28</v>
      </c>
      <c r="B2065" s="54" t="s">
        <v>340</v>
      </c>
      <c r="C2065" s="46">
        <v>508</v>
      </c>
      <c r="D2065" s="47">
        <v>1</v>
      </c>
      <c r="E2065" s="47">
        <v>7444.2513100799997</v>
      </c>
      <c r="F2065" s="48">
        <f t="shared" si="65"/>
        <v>89331.01572096</v>
      </c>
      <c r="G2065" s="49">
        <v>10103.325789732864</v>
      </c>
      <c r="H2065" s="49">
        <v>1693.2002329031111</v>
      </c>
      <c r="I2065" s="47">
        <v>16932.002329031111</v>
      </c>
      <c r="J2065" s="50"/>
      <c r="K2065" s="50"/>
      <c r="L2065" s="49">
        <v>38647.569496585755</v>
      </c>
      <c r="M2065" s="48">
        <f t="shared" si="64"/>
        <v>156707.11356921284</v>
      </c>
    </row>
    <row r="2066" spans="1:13" s="21" customFormat="1" ht="12" customHeight="1" x14ac:dyDescent="0.2">
      <c r="A2066" s="45" t="s">
        <v>28</v>
      </c>
      <c r="B2066" s="54" t="s">
        <v>340</v>
      </c>
      <c r="C2066" s="46">
        <v>508</v>
      </c>
      <c r="D2066" s="47">
        <v>1</v>
      </c>
      <c r="E2066" s="47">
        <v>8687.3298636799991</v>
      </c>
      <c r="F2066" s="48">
        <f t="shared" si="65"/>
        <v>104247.95836415999</v>
      </c>
      <c r="G2066" s="49">
        <v>5710.991759695873</v>
      </c>
      <c r="H2066" s="49">
        <v>1854.373476522667</v>
      </c>
      <c r="I2066" s="47">
        <v>18543.734765226673</v>
      </c>
      <c r="J2066" s="50"/>
      <c r="K2066" s="50"/>
      <c r="L2066" s="49">
        <v>40377.311095202225</v>
      </c>
      <c r="M2066" s="48">
        <f t="shared" si="64"/>
        <v>170734.36946080741</v>
      </c>
    </row>
    <row r="2067" spans="1:13" s="21" customFormat="1" ht="12" customHeight="1" x14ac:dyDescent="0.2">
      <c r="A2067" s="45" t="s">
        <v>28</v>
      </c>
      <c r="B2067" s="54" t="s">
        <v>340</v>
      </c>
      <c r="C2067" s="46">
        <v>508</v>
      </c>
      <c r="D2067" s="47">
        <v>1</v>
      </c>
      <c r="E2067" s="47">
        <v>10117.606553600001</v>
      </c>
      <c r="F2067" s="48">
        <f t="shared" si="65"/>
        <v>121411.2786432</v>
      </c>
      <c r="G2067" s="49">
        <v>9704.4157740441588</v>
      </c>
      <c r="H2067" s="49">
        <v>2134.5811468799998</v>
      </c>
      <c r="I2067" s="47">
        <v>21345.811468799995</v>
      </c>
      <c r="J2067" s="50"/>
      <c r="K2067" s="50"/>
      <c r="L2067" s="49">
        <v>43644.528439723435</v>
      </c>
      <c r="M2067" s="48">
        <f t="shared" si="64"/>
        <v>198240.61547264759</v>
      </c>
    </row>
    <row r="2068" spans="1:13" s="21" customFormat="1" ht="12" customHeight="1" x14ac:dyDescent="0.2">
      <c r="A2068" s="45" t="s">
        <v>29</v>
      </c>
      <c r="B2068" s="54" t="s">
        <v>340</v>
      </c>
      <c r="C2068" s="46">
        <v>508</v>
      </c>
      <c r="D2068" s="47">
        <v>1</v>
      </c>
      <c r="E2068" s="47">
        <v>9404.3147161600009</v>
      </c>
      <c r="F2068" s="48">
        <f t="shared" si="65"/>
        <v>112851.77659392002</v>
      </c>
      <c r="G2068" s="49">
        <v>15228.201313628158</v>
      </c>
      <c r="H2068" s="49">
        <v>2073.5568237511106</v>
      </c>
      <c r="I2068" s="47">
        <v>20735.56823751111</v>
      </c>
      <c r="J2068" s="50"/>
      <c r="K2068" s="50"/>
      <c r="L2068" s="49">
        <v>42471.219612579269</v>
      </c>
      <c r="M2068" s="48">
        <f t="shared" si="64"/>
        <v>193360.32258138969</v>
      </c>
    </row>
    <row r="2069" spans="1:13" s="21" customFormat="1" ht="12" customHeight="1" x14ac:dyDescent="0.2">
      <c r="A2069" s="45" t="s">
        <v>341</v>
      </c>
      <c r="B2069" s="54" t="s">
        <v>340</v>
      </c>
      <c r="C2069" s="46">
        <v>508</v>
      </c>
      <c r="D2069" s="47">
        <v>1</v>
      </c>
      <c r="E2069" s="47">
        <v>13417.261844479999</v>
      </c>
      <c r="F2069" s="48">
        <f t="shared" si="65"/>
        <v>161007.14213375997</v>
      </c>
      <c r="G2069" s="49">
        <v>20549.36920578048</v>
      </c>
      <c r="H2069" s="49">
        <v>2798.1167219199997</v>
      </c>
      <c r="I2069" s="47">
        <v>27981.167219199993</v>
      </c>
      <c r="J2069" s="50"/>
      <c r="K2069" s="50"/>
      <c r="L2069" s="49">
        <v>49466.976329178215</v>
      </c>
      <c r="M2069" s="48">
        <f t="shared" si="64"/>
        <v>261802.77160983864</v>
      </c>
    </row>
    <row r="2070" spans="1:13" s="21" customFormat="1" ht="12" customHeight="1" x14ac:dyDescent="0.2">
      <c r="A2070" s="45" t="s">
        <v>245</v>
      </c>
      <c r="B2070" s="54" t="s">
        <v>340</v>
      </c>
      <c r="C2070" s="46">
        <v>508</v>
      </c>
      <c r="D2070" s="47">
        <v>1</v>
      </c>
      <c r="E2070" s="47">
        <v>6643.9754700800004</v>
      </c>
      <c r="F2070" s="48">
        <f t="shared" si="65"/>
        <v>79727.705640960005</v>
      </c>
      <c r="G2070" s="49">
        <v>4627.1965893304314</v>
      </c>
      <c r="H2070" s="49">
        <v>1502.4624420693335</v>
      </c>
      <c r="I2070" s="47">
        <v>15024.624420693333</v>
      </c>
      <c r="J2070" s="50"/>
      <c r="K2070" s="50"/>
      <c r="L2070" s="49">
        <v>36294.814127155594</v>
      </c>
      <c r="M2070" s="48">
        <f t="shared" si="64"/>
        <v>137176.80322020868</v>
      </c>
    </row>
    <row r="2071" spans="1:13" s="21" customFormat="1" ht="12" customHeight="1" x14ac:dyDescent="0.2">
      <c r="A2071" s="45" t="s">
        <v>68</v>
      </c>
      <c r="B2071" s="54" t="s">
        <v>340</v>
      </c>
      <c r="C2071" s="46">
        <v>508</v>
      </c>
      <c r="D2071" s="47">
        <v>1</v>
      </c>
      <c r="E2071" s="47">
        <v>13958.918471679999</v>
      </c>
      <c r="F2071" s="48">
        <f t="shared" si="65"/>
        <v>167507.02166015998</v>
      </c>
      <c r="G2071" s="49">
        <v>0</v>
      </c>
      <c r="H2071" s="49">
        <v>2367.3930786133333</v>
      </c>
      <c r="I2071" s="47">
        <v>23673.930786133333</v>
      </c>
      <c r="J2071" s="50"/>
      <c r="K2071" s="50"/>
      <c r="L2071" s="49">
        <v>23722.051746576635</v>
      </c>
      <c r="M2071" s="48">
        <f t="shared" si="64"/>
        <v>217270.39727148329</v>
      </c>
    </row>
    <row r="2072" spans="1:13" s="21" customFormat="1" ht="12" customHeight="1" x14ac:dyDescent="0.2">
      <c r="A2072" s="45" t="s">
        <v>73</v>
      </c>
      <c r="B2072" s="54" t="s">
        <v>340</v>
      </c>
      <c r="C2072" s="46">
        <v>508</v>
      </c>
      <c r="D2072" s="47">
        <v>1</v>
      </c>
      <c r="E2072" s="47">
        <v>22282.958796800001</v>
      </c>
      <c r="F2072" s="48">
        <f t="shared" si="65"/>
        <v>267395.50556160003</v>
      </c>
      <c r="G2072" s="49">
        <v>0</v>
      </c>
      <c r="H2072" s="49">
        <v>3754.7331328</v>
      </c>
      <c r="I2072" s="47">
        <v>37547.331328</v>
      </c>
      <c r="J2072" s="50"/>
      <c r="K2072" s="50"/>
      <c r="L2072" s="49">
        <v>25774.078498083843</v>
      </c>
      <c r="M2072" s="48">
        <f t="shared" si="64"/>
        <v>334471.64852048393</v>
      </c>
    </row>
    <row r="2073" spans="1:13" s="21" customFormat="1" ht="12" customHeight="1" x14ac:dyDescent="0.2">
      <c r="A2073" s="45" t="s">
        <v>307</v>
      </c>
      <c r="B2073" s="54" t="s">
        <v>340</v>
      </c>
      <c r="C2073" s="46">
        <v>508</v>
      </c>
      <c r="D2073" s="47">
        <v>1</v>
      </c>
      <c r="E2073" s="47">
        <v>8774.9965721600001</v>
      </c>
      <c r="F2073" s="48">
        <f t="shared" si="65"/>
        <v>105299.95886591999</v>
      </c>
      <c r="G2073" s="49">
        <v>8636.2352728104943</v>
      </c>
      <c r="H2073" s="49">
        <v>1899.6244001279999</v>
      </c>
      <c r="I2073" s="47">
        <v>18996.24400128</v>
      </c>
      <c r="J2073" s="50"/>
      <c r="K2073" s="50"/>
      <c r="L2073" s="49">
        <v>40743.981139213189</v>
      </c>
      <c r="M2073" s="48">
        <f t="shared" si="64"/>
        <v>175576.04367935169</v>
      </c>
    </row>
    <row r="2074" spans="1:13" s="21" customFormat="1" ht="12" customHeight="1" x14ac:dyDescent="0.2">
      <c r="A2074" s="45" t="s">
        <v>307</v>
      </c>
      <c r="B2074" s="54" t="s">
        <v>340</v>
      </c>
      <c r="C2074" s="46">
        <v>508</v>
      </c>
      <c r="D2074" s="47">
        <v>1</v>
      </c>
      <c r="E2074" s="47">
        <v>9381.59159808</v>
      </c>
      <c r="F2074" s="48">
        <f t="shared" si="65"/>
        <v>112579.09917696001</v>
      </c>
      <c r="G2074" s="49">
        <v>12158.456367243267</v>
      </c>
      <c r="H2074" s="49">
        <v>2037.6162841031114</v>
      </c>
      <c r="I2074" s="47">
        <v>20376.162841031113</v>
      </c>
      <c r="J2074" s="50"/>
      <c r="K2074" s="50"/>
      <c r="L2074" s="49">
        <v>42158.118054197294</v>
      </c>
      <c r="M2074" s="48">
        <f t="shared" si="64"/>
        <v>189309.45272353481</v>
      </c>
    </row>
    <row r="2075" spans="1:13" s="21" customFormat="1" ht="12" customHeight="1" x14ac:dyDescent="0.2">
      <c r="A2075" s="45" t="s">
        <v>32</v>
      </c>
      <c r="B2075" s="54" t="s">
        <v>340</v>
      </c>
      <c r="C2075" s="46">
        <v>508</v>
      </c>
      <c r="D2075" s="47">
        <v>1</v>
      </c>
      <c r="E2075" s="47">
        <v>8449.1459686399994</v>
      </c>
      <c r="F2075" s="48">
        <f t="shared" si="65"/>
        <v>101389.75162368</v>
      </c>
      <c r="G2075" s="49">
        <v>19546.306576183299</v>
      </c>
      <c r="H2075" s="49">
        <v>1959.591055274667</v>
      </c>
      <c r="I2075" s="47">
        <v>19595.910552746671</v>
      </c>
      <c r="J2075" s="50"/>
      <c r="K2075" s="50"/>
      <c r="L2075" s="49">
        <v>41193.143221840583</v>
      </c>
      <c r="M2075" s="48">
        <f t="shared" si="64"/>
        <v>183684.70302972521</v>
      </c>
    </row>
    <row r="2076" spans="1:13" s="21" customFormat="1" ht="12" customHeight="1" x14ac:dyDescent="0.2">
      <c r="A2076" s="45" t="s">
        <v>32</v>
      </c>
      <c r="B2076" s="54" t="s">
        <v>340</v>
      </c>
      <c r="C2076" s="46">
        <v>508</v>
      </c>
      <c r="D2076" s="47">
        <v>1</v>
      </c>
      <c r="E2076" s="47">
        <v>9106.2222950399992</v>
      </c>
      <c r="F2076" s="48">
        <f t="shared" si="65"/>
        <v>109274.66754047999</v>
      </c>
      <c r="G2076" s="49">
        <v>11866.344610578433</v>
      </c>
      <c r="H2076" s="49">
        <v>1988.6617413404447</v>
      </c>
      <c r="I2076" s="47">
        <v>19886.617413404445</v>
      </c>
      <c r="J2076" s="50"/>
      <c r="K2076" s="50"/>
      <c r="L2076" s="49">
        <v>41629.345841000315</v>
      </c>
      <c r="M2076" s="48">
        <f t="shared" si="64"/>
        <v>184645.63714680364</v>
      </c>
    </row>
    <row r="2077" spans="1:13" s="21" customFormat="1" ht="12" customHeight="1" x14ac:dyDescent="0.2">
      <c r="A2077" s="45" t="s">
        <v>33</v>
      </c>
      <c r="B2077" s="54" t="s">
        <v>340</v>
      </c>
      <c r="C2077" s="46">
        <v>508</v>
      </c>
      <c r="D2077" s="47">
        <v>1</v>
      </c>
      <c r="E2077" s="47">
        <v>13413.791206399999</v>
      </c>
      <c r="F2077" s="48">
        <f t="shared" si="65"/>
        <v>160965.4944768</v>
      </c>
      <c r="G2077" s="49">
        <v>12326.86028381184</v>
      </c>
      <c r="H2077" s="49">
        <v>2711.4134611200002</v>
      </c>
      <c r="I2077" s="47">
        <v>27114.134611199999</v>
      </c>
      <c r="J2077" s="50"/>
      <c r="K2077" s="50"/>
      <c r="L2077" s="49">
        <v>48716.098345606762</v>
      </c>
      <c r="M2077" s="48">
        <f t="shared" si="64"/>
        <v>251834.0011785386</v>
      </c>
    </row>
    <row r="2078" spans="1:13" s="21" customFormat="1" ht="12" customHeight="1" x14ac:dyDescent="0.2">
      <c r="A2078" s="45" t="s">
        <v>28</v>
      </c>
      <c r="B2078" s="54" t="s">
        <v>342</v>
      </c>
      <c r="C2078" s="46">
        <v>508</v>
      </c>
      <c r="D2078" s="47">
        <v>1</v>
      </c>
      <c r="E2078" s="47">
        <v>7840.1169100799998</v>
      </c>
      <c r="F2078" s="48">
        <f t="shared" si="65"/>
        <v>94081.402920959998</v>
      </c>
      <c r="G2078" s="49">
        <v>7892.445013659647</v>
      </c>
      <c r="H2078" s="49">
        <v>1736.020459264</v>
      </c>
      <c r="I2078" s="47">
        <v>17360.204592639999</v>
      </c>
      <c r="J2078" s="50"/>
      <c r="K2078" s="50"/>
      <c r="L2078" s="49">
        <v>39081.920388011094</v>
      </c>
      <c r="M2078" s="48">
        <f t="shared" si="64"/>
        <v>160151.99337453474</v>
      </c>
    </row>
    <row r="2079" spans="1:13" s="21" customFormat="1" ht="12" customHeight="1" x14ac:dyDescent="0.2">
      <c r="A2079" s="45" t="s">
        <v>28</v>
      </c>
      <c r="B2079" s="54" t="s">
        <v>342</v>
      </c>
      <c r="C2079" s="46">
        <v>508</v>
      </c>
      <c r="D2079" s="47">
        <v>1</v>
      </c>
      <c r="E2079" s="47">
        <v>11512.132469759999</v>
      </c>
      <c r="F2079" s="48">
        <f t="shared" si="65"/>
        <v>138145.58963711999</v>
      </c>
      <c r="G2079" s="49">
        <v>10813.900592941056</v>
      </c>
      <c r="H2079" s="49">
        <v>2378.6231822079999</v>
      </c>
      <c r="I2079" s="47">
        <v>23786.231822080001</v>
      </c>
      <c r="J2079" s="50"/>
      <c r="K2079" s="50"/>
      <c r="L2079" s="49">
        <v>45834.028037339587</v>
      </c>
      <c r="M2079" s="48">
        <f t="shared" si="64"/>
        <v>220958.37327168864</v>
      </c>
    </row>
    <row r="2080" spans="1:13" s="21" customFormat="1" ht="12" customHeight="1" x14ac:dyDescent="0.2">
      <c r="A2080" s="45" t="s">
        <v>29</v>
      </c>
      <c r="B2080" s="54" t="s">
        <v>342</v>
      </c>
      <c r="C2080" s="46">
        <v>508</v>
      </c>
      <c r="D2080" s="47">
        <v>1</v>
      </c>
      <c r="E2080" s="47">
        <v>7020.9061478399999</v>
      </c>
      <c r="F2080" s="48">
        <f t="shared" si="65"/>
        <v>84250.873774079999</v>
      </c>
      <c r="G2080" s="49">
        <v>7240.6809312215028</v>
      </c>
      <c r="H2080" s="49">
        <v>1592.658575872</v>
      </c>
      <c r="I2080" s="47">
        <v>15926.585758720001</v>
      </c>
      <c r="J2080" s="50"/>
      <c r="K2080" s="50"/>
      <c r="L2080" s="49">
        <v>37277.668283193358</v>
      </c>
      <c r="M2080" s="48">
        <f t="shared" si="64"/>
        <v>146288.46732308686</v>
      </c>
    </row>
    <row r="2081" spans="1:13" s="21" customFormat="1" ht="12" customHeight="1" x14ac:dyDescent="0.2">
      <c r="A2081" s="45" t="s">
        <v>216</v>
      </c>
      <c r="B2081" s="54" t="s">
        <v>342</v>
      </c>
      <c r="C2081" s="46">
        <v>508</v>
      </c>
      <c r="D2081" s="47">
        <v>1</v>
      </c>
      <c r="E2081" s="47">
        <v>8303.6750950400001</v>
      </c>
      <c r="F2081" s="48">
        <f t="shared" si="65"/>
        <v>99644.101140479994</v>
      </c>
      <c r="G2081" s="49">
        <v>11015.00254081843</v>
      </c>
      <c r="H2081" s="49">
        <v>1845.9866835626665</v>
      </c>
      <c r="I2081" s="47">
        <v>18459.866835626664</v>
      </c>
      <c r="J2081" s="50"/>
      <c r="K2081" s="50"/>
      <c r="L2081" s="49">
        <v>40166.142171813153</v>
      </c>
      <c r="M2081" s="48">
        <f t="shared" si="64"/>
        <v>171131.0993723009</v>
      </c>
    </row>
    <row r="2082" spans="1:13" s="21" customFormat="1" ht="12" customHeight="1" x14ac:dyDescent="0.2">
      <c r="A2082" s="45" t="s">
        <v>216</v>
      </c>
      <c r="B2082" s="54" t="s">
        <v>342</v>
      </c>
      <c r="C2082" s="46">
        <v>508</v>
      </c>
      <c r="D2082" s="47">
        <v>1</v>
      </c>
      <c r="E2082" s="47">
        <v>9290.6030796800005</v>
      </c>
      <c r="F2082" s="48">
        <f t="shared" si="65"/>
        <v>111487.23695616001</v>
      </c>
      <c r="G2082" s="49">
        <v>18092.903620386816</v>
      </c>
      <c r="H2082" s="49">
        <v>2084.6105646080005</v>
      </c>
      <c r="I2082" s="47">
        <v>20846.105646080003</v>
      </c>
      <c r="J2082" s="50"/>
      <c r="K2082" s="50"/>
      <c r="L2082" s="49">
        <v>42516.99889349228</v>
      </c>
      <c r="M2082" s="48">
        <f t="shared" si="64"/>
        <v>195027.85568072711</v>
      </c>
    </row>
    <row r="2083" spans="1:13" s="21" customFormat="1" ht="12" customHeight="1" x14ac:dyDescent="0.2">
      <c r="A2083" s="45" t="s">
        <v>68</v>
      </c>
      <c r="B2083" s="54" t="s">
        <v>342</v>
      </c>
      <c r="C2083" s="46">
        <v>508</v>
      </c>
      <c r="D2083" s="47">
        <v>1</v>
      </c>
      <c r="E2083" s="47">
        <v>13431.664603136</v>
      </c>
      <c r="F2083" s="48">
        <f t="shared" si="65"/>
        <v>161179.975237632</v>
      </c>
      <c r="G2083" s="49">
        <v>0</v>
      </c>
      <c r="H2083" s="49">
        <v>2279.517433856</v>
      </c>
      <c r="I2083" s="47">
        <v>22795.174338559998</v>
      </c>
      <c r="J2083" s="50"/>
      <c r="K2083" s="50"/>
      <c r="L2083" s="49">
        <v>22961.020542771803</v>
      </c>
      <c r="M2083" s="48">
        <f t="shared" si="64"/>
        <v>209215.68755281979</v>
      </c>
    </row>
    <row r="2084" spans="1:13" s="21" customFormat="1" ht="12" customHeight="1" x14ac:dyDescent="0.2">
      <c r="A2084" s="45" t="s">
        <v>32</v>
      </c>
      <c r="B2084" s="54" t="s">
        <v>342</v>
      </c>
      <c r="C2084" s="46">
        <v>508</v>
      </c>
      <c r="D2084" s="47">
        <v>1</v>
      </c>
      <c r="E2084" s="47">
        <v>8625.9918950400006</v>
      </c>
      <c r="F2084" s="48">
        <f t="shared" si="65"/>
        <v>103511.90274048</v>
      </c>
      <c r="G2084" s="49">
        <v>17035.374303387645</v>
      </c>
      <c r="H2084" s="49">
        <v>1962.7651807573334</v>
      </c>
      <c r="I2084" s="47">
        <v>19627.651807573337</v>
      </c>
      <c r="J2084" s="50"/>
      <c r="K2084" s="50"/>
      <c r="L2084" s="49">
        <v>41255.613410283913</v>
      </c>
      <c r="M2084" s="48">
        <f t="shared" si="64"/>
        <v>183393.30744248221</v>
      </c>
    </row>
    <row r="2085" spans="1:13" s="21" customFormat="1" ht="12" customHeight="1" x14ac:dyDescent="0.2">
      <c r="A2085" s="45" t="s">
        <v>32</v>
      </c>
      <c r="B2085" s="54" t="s">
        <v>342</v>
      </c>
      <c r="C2085" s="46">
        <v>508</v>
      </c>
      <c r="D2085" s="47">
        <v>1</v>
      </c>
      <c r="E2085" s="47">
        <v>8963.9114239999999</v>
      </c>
      <c r="F2085" s="48">
        <f t="shared" si="65"/>
        <v>107566.93708800001</v>
      </c>
      <c r="G2085" s="49">
        <v>11715.381238579201</v>
      </c>
      <c r="H2085" s="49">
        <v>1963.3620309333335</v>
      </c>
      <c r="I2085" s="47">
        <v>19633.620309333335</v>
      </c>
      <c r="J2085" s="50"/>
      <c r="K2085" s="50"/>
      <c r="L2085" s="49">
        <v>41356.076331977099</v>
      </c>
      <c r="M2085" s="48">
        <f t="shared" si="64"/>
        <v>182235.37699882296</v>
      </c>
    </row>
    <row r="2086" spans="1:13" s="21" customFormat="1" ht="12" customHeight="1" x14ac:dyDescent="0.2">
      <c r="A2086" s="45" t="s">
        <v>33</v>
      </c>
      <c r="B2086" s="54" t="s">
        <v>342</v>
      </c>
      <c r="C2086" s="46">
        <v>508</v>
      </c>
      <c r="D2086" s="47">
        <v>1</v>
      </c>
      <c r="E2086" s="47">
        <v>10261.11497216</v>
      </c>
      <c r="F2086" s="48">
        <f t="shared" si="65"/>
        <v>123133.37966591999</v>
      </c>
      <c r="G2086" s="49">
        <v>9818.5910718504947</v>
      </c>
      <c r="H2086" s="49">
        <v>2159.6951201279994</v>
      </c>
      <c r="I2086" s="47">
        <v>21596.951201279997</v>
      </c>
      <c r="J2086" s="50"/>
      <c r="K2086" s="50"/>
      <c r="L2086" s="49">
        <v>43938.04096274692</v>
      </c>
      <c r="M2086" s="48">
        <f t="shared" si="64"/>
        <v>200646.6580219254</v>
      </c>
    </row>
    <row r="2087" spans="1:13" s="21" customFormat="1" ht="12" customHeight="1" x14ac:dyDescent="0.2">
      <c r="A2087" s="45" t="s">
        <v>33</v>
      </c>
      <c r="B2087" s="54" t="s">
        <v>342</v>
      </c>
      <c r="C2087" s="46">
        <v>508</v>
      </c>
      <c r="D2087" s="47">
        <v>1</v>
      </c>
      <c r="E2087" s="47">
        <v>10717.501716479999</v>
      </c>
      <c r="F2087" s="48">
        <f t="shared" si="65"/>
        <v>128610.02059775998</v>
      </c>
      <c r="G2087" s="49">
        <v>13575.589820841986</v>
      </c>
      <c r="H2087" s="49">
        <v>2275.1114162631116</v>
      </c>
      <c r="I2087" s="47">
        <v>22751.114162631115</v>
      </c>
      <c r="J2087" s="50"/>
      <c r="K2087" s="50"/>
      <c r="L2087" s="49">
        <v>44937.583020491751</v>
      </c>
      <c r="M2087" s="48">
        <f t="shared" si="64"/>
        <v>212149.41901798797</v>
      </c>
    </row>
    <row r="2088" spans="1:13" s="21" customFormat="1" ht="12" customHeight="1" x14ac:dyDescent="0.2">
      <c r="A2088" s="45" t="s">
        <v>28</v>
      </c>
      <c r="B2088" s="54" t="s">
        <v>343</v>
      </c>
      <c r="C2088" s="46">
        <v>508</v>
      </c>
      <c r="D2088" s="47">
        <v>1</v>
      </c>
      <c r="E2088" s="47">
        <v>7019.8487756799996</v>
      </c>
      <c r="F2088" s="48">
        <f t="shared" si="65"/>
        <v>84238.185308159998</v>
      </c>
      <c r="G2088" s="49">
        <v>9653.1195812413425</v>
      </c>
      <c r="H2088" s="49">
        <v>1617.750893454222</v>
      </c>
      <c r="I2088" s="47">
        <v>16177.50893454222</v>
      </c>
      <c r="J2088" s="50"/>
      <c r="K2088" s="50"/>
      <c r="L2088" s="49">
        <v>37469.926878041224</v>
      </c>
      <c r="M2088" s="48">
        <f t="shared" si="64"/>
        <v>149156.491595439</v>
      </c>
    </row>
    <row r="2089" spans="1:13" s="21" customFormat="1" ht="12" customHeight="1" x14ac:dyDescent="0.2">
      <c r="A2089" s="45" t="s">
        <v>28</v>
      </c>
      <c r="B2089" s="54" t="s">
        <v>343</v>
      </c>
      <c r="C2089" s="46">
        <v>508</v>
      </c>
      <c r="D2089" s="47">
        <v>1</v>
      </c>
      <c r="E2089" s="47">
        <v>8090.6327756800001</v>
      </c>
      <c r="F2089" s="48">
        <f t="shared" si="65"/>
        <v>97087.593308159994</v>
      </c>
      <c r="G2089" s="49">
        <v>10789.007248441343</v>
      </c>
      <c r="H2089" s="49">
        <v>1808.1124934542222</v>
      </c>
      <c r="I2089" s="47">
        <v>18081.124934542222</v>
      </c>
      <c r="J2089" s="50"/>
      <c r="K2089" s="50"/>
      <c r="L2089" s="49">
        <v>39727.234762264423</v>
      </c>
      <c r="M2089" s="48">
        <f t="shared" si="64"/>
        <v>167493.07274686219</v>
      </c>
    </row>
    <row r="2090" spans="1:13" s="21" customFormat="1" ht="12" customHeight="1" x14ac:dyDescent="0.2">
      <c r="A2090" s="45" t="s">
        <v>28</v>
      </c>
      <c r="B2090" s="54" t="s">
        <v>343</v>
      </c>
      <c r="C2090" s="46">
        <v>508</v>
      </c>
      <c r="D2090" s="47">
        <v>1</v>
      </c>
      <c r="E2090" s="47">
        <v>8706.8272179199994</v>
      </c>
      <c r="F2090" s="48">
        <f t="shared" si="65"/>
        <v>104481.92661503999</v>
      </c>
      <c r="G2090" s="49">
        <v>8581.9997345771517</v>
      </c>
      <c r="H2090" s="49">
        <v>1887.6947631359999</v>
      </c>
      <c r="I2090" s="47">
        <v>18876.947631359999</v>
      </c>
      <c r="J2090" s="50"/>
      <c r="K2090" s="50"/>
      <c r="L2090" s="49">
        <v>40647.314813481535</v>
      </c>
      <c r="M2090" s="48">
        <f t="shared" si="64"/>
        <v>174475.88355759467</v>
      </c>
    </row>
    <row r="2091" spans="1:13" s="21" customFormat="1" ht="12" customHeight="1" x14ac:dyDescent="0.2">
      <c r="A2091" s="45" t="s">
        <v>28</v>
      </c>
      <c r="B2091" s="54" t="s">
        <v>343</v>
      </c>
      <c r="C2091" s="46">
        <v>508</v>
      </c>
      <c r="D2091" s="47">
        <v>1</v>
      </c>
      <c r="E2091" s="47">
        <v>9538.8622950400004</v>
      </c>
      <c r="F2091" s="48">
        <f t="shared" si="65"/>
        <v>114466.34754048</v>
      </c>
      <c r="G2091" s="49">
        <v>15406.61140322304</v>
      </c>
      <c r="H2091" s="49">
        <v>2097.8501366044443</v>
      </c>
      <c r="I2091" s="47">
        <v>20978.501366044442</v>
      </c>
      <c r="J2091" s="50"/>
      <c r="K2091" s="50"/>
      <c r="L2091" s="49">
        <v>42732.738844664476</v>
      </c>
      <c r="M2091" s="48">
        <f t="shared" si="64"/>
        <v>195682.04929101642</v>
      </c>
    </row>
    <row r="2092" spans="1:13" s="21" customFormat="1" ht="12" customHeight="1" x14ac:dyDescent="0.2">
      <c r="A2092" s="45" t="s">
        <v>28</v>
      </c>
      <c r="B2092" s="54" t="s">
        <v>343</v>
      </c>
      <c r="C2092" s="46">
        <v>508</v>
      </c>
      <c r="D2092" s="47">
        <v>1</v>
      </c>
      <c r="E2092" s="47">
        <v>12338.04309504</v>
      </c>
      <c r="F2092" s="48">
        <f t="shared" si="65"/>
        <v>148056.51714047999</v>
      </c>
      <c r="G2092" s="49">
        <v>11470.995086413823</v>
      </c>
      <c r="H2092" s="49">
        <v>2523.1575416320002</v>
      </c>
      <c r="I2092" s="47">
        <v>25231.57541632</v>
      </c>
      <c r="J2092" s="50"/>
      <c r="K2092" s="50"/>
      <c r="L2092" s="49">
        <v>47085.741840946444</v>
      </c>
      <c r="M2092" s="48">
        <f t="shared" si="64"/>
        <v>234367.98702579224</v>
      </c>
    </row>
    <row r="2093" spans="1:13" s="21" customFormat="1" ht="12" customHeight="1" x14ac:dyDescent="0.2">
      <c r="A2093" s="45" t="s">
        <v>30</v>
      </c>
      <c r="B2093" s="54" t="s">
        <v>343</v>
      </c>
      <c r="C2093" s="46">
        <v>508</v>
      </c>
      <c r="D2093" s="47">
        <v>1</v>
      </c>
      <c r="E2093" s="47">
        <v>8459.4254950400009</v>
      </c>
      <c r="F2093" s="48">
        <f t="shared" si="65"/>
        <v>101513.10594048002</v>
      </c>
      <c r="G2093" s="49">
        <v>11180.222565138434</v>
      </c>
      <c r="H2093" s="49">
        <v>1873.6756435626669</v>
      </c>
      <c r="I2093" s="47">
        <v>18736.756435626667</v>
      </c>
      <c r="J2093" s="50"/>
      <c r="K2093" s="50"/>
      <c r="L2093" s="49">
        <v>40506.572393589937</v>
      </c>
      <c r="M2093" s="48">
        <f t="shared" si="64"/>
        <v>173810.33297839772</v>
      </c>
    </row>
    <row r="2094" spans="1:13" s="21" customFormat="1" ht="12" customHeight="1" x14ac:dyDescent="0.2">
      <c r="A2094" s="45" t="s">
        <v>73</v>
      </c>
      <c r="B2094" s="54" t="s">
        <v>343</v>
      </c>
      <c r="C2094" s="46">
        <v>508</v>
      </c>
      <c r="D2094" s="47">
        <v>1</v>
      </c>
      <c r="E2094" s="47">
        <v>19877.914767359998</v>
      </c>
      <c r="F2094" s="48">
        <f t="shared" si="65"/>
        <v>238534.97720831999</v>
      </c>
      <c r="G2094" s="49">
        <v>0</v>
      </c>
      <c r="H2094" s="49">
        <v>3353.8924612266669</v>
      </c>
      <c r="I2094" s="47">
        <v>33538.924612266666</v>
      </c>
      <c r="J2094" s="50"/>
      <c r="K2094" s="50"/>
      <c r="L2094" s="49">
        <v>22878.375178253289</v>
      </c>
      <c r="M2094" s="48">
        <f t="shared" si="64"/>
        <v>298306.16946006659</v>
      </c>
    </row>
    <row r="2095" spans="1:13" s="21" customFormat="1" ht="12" customHeight="1" x14ac:dyDescent="0.2">
      <c r="A2095" s="45" t="s">
        <v>307</v>
      </c>
      <c r="B2095" s="54" t="s">
        <v>343</v>
      </c>
      <c r="C2095" s="46">
        <v>508</v>
      </c>
      <c r="D2095" s="47">
        <v>1</v>
      </c>
      <c r="E2095" s="47">
        <v>7014.94436864</v>
      </c>
      <c r="F2095" s="48">
        <f t="shared" si="65"/>
        <v>84179.332423679996</v>
      </c>
      <c r="G2095" s="49">
        <v>9647.9169862533126</v>
      </c>
      <c r="H2095" s="49">
        <v>1616.8789988693334</v>
      </c>
      <c r="I2095" s="47">
        <v>16168.789988693334</v>
      </c>
      <c r="J2095" s="50"/>
      <c r="K2095" s="50"/>
      <c r="L2095" s="49">
        <v>37454.012360562163</v>
      </c>
      <c r="M2095" s="48">
        <f t="shared" si="64"/>
        <v>149066.93075805815</v>
      </c>
    </row>
    <row r="2096" spans="1:13" s="21" customFormat="1" ht="12" customHeight="1" x14ac:dyDescent="0.2">
      <c r="A2096" s="45" t="s">
        <v>307</v>
      </c>
      <c r="B2096" s="54" t="s">
        <v>343</v>
      </c>
      <c r="C2096" s="46">
        <v>508</v>
      </c>
      <c r="D2096" s="47">
        <v>5</v>
      </c>
      <c r="E2096" s="47">
        <v>7019.8487756799996</v>
      </c>
      <c r="F2096" s="48">
        <f t="shared" si="65"/>
        <v>421190.92654079996</v>
      </c>
      <c r="G2096" s="49">
        <v>28959.358743724028</v>
      </c>
      <c r="H2096" s="49">
        <v>7886.5356055893335</v>
      </c>
      <c r="I2096" s="47">
        <v>78865.356055893324</v>
      </c>
      <c r="J2096" s="50"/>
      <c r="K2096" s="50"/>
      <c r="L2096" s="49">
        <v>185784.2986256998</v>
      </c>
      <c r="M2096" s="48">
        <f t="shared" si="64"/>
        <v>722686.47557170643</v>
      </c>
    </row>
    <row r="2097" spans="1:13" s="21" customFormat="1" ht="12" customHeight="1" x14ac:dyDescent="0.2">
      <c r="A2097" s="45" t="s">
        <v>307</v>
      </c>
      <c r="B2097" s="54" t="s">
        <v>343</v>
      </c>
      <c r="C2097" s="46">
        <v>508</v>
      </c>
      <c r="D2097" s="47">
        <v>8</v>
      </c>
      <c r="E2097" s="47">
        <v>7880.8023756800003</v>
      </c>
      <c r="F2097" s="48">
        <f t="shared" si="65"/>
        <v>756557.02806528006</v>
      </c>
      <c r="G2097" s="49">
        <v>103022.58681118308</v>
      </c>
      <c r="H2097" s="49">
        <v>14360.156758272</v>
      </c>
      <c r="I2097" s="47">
        <v>143601.56758271999</v>
      </c>
      <c r="J2097" s="50"/>
      <c r="K2097" s="50"/>
      <c r="L2097" s="49">
        <v>316499.7888861355</v>
      </c>
      <c r="M2097" s="48">
        <f t="shared" si="64"/>
        <v>1334041.1281035906</v>
      </c>
    </row>
    <row r="2098" spans="1:13" s="21" customFormat="1" ht="12" customHeight="1" x14ac:dyDescent="0.2">
      <c r="A2098" s="45" t="s">
        <v>307</v>
      </c>
      <c r="B2098" s="54" t="s">
        <v>343</v>
      </c>
      <c r="C2098" s="46">
        <v>508</v>
      </c>
      <c r="D2098" s="47">
        <v>7</v>
      </c>
      <c r="E2098" s="47">
        <v>7882.9655756800003</v>
      </c>
      <c r="F2098" s="48">
        <f t="shared" si="65"/>
        <v>662169.10835712007</v>
      </c>
      <c r="G2098" s="49">
        <v>47559.212472066036</v>
      </c>
      <c r="H2098" s="49">
        <v>12121.60811707733</v>
      </c>
      <c r="I2098" s="47">
        <v>121216.08117077332</v>
      </c>
      <c r="J2098" s="50"/>
      <c r="K2098" s="50"/>
      <c r="L2098" s="49">
        <v>273399.71663346578</v>
      </c>
      <c r="M2098" s="48">
        <f t="shared" si="64"/>
        <v>1116465.7267505026</v>
      </c>
    </row>
    <row r="2099" spans="1:13" s="21" customFormat="1" ht="12" customHeight="1" x14ac:dyDescent="0.2">
      <c r="A2099" s="45" t="s">
        <v>307</v>
      </c>
      <c r="B2099" s="54" t="s">
        <v>343</v>
      </c>
      <c r="C2099" s="46">
        <v>508</v>
      </c>
      <c r="D2099" s="47">
        <v>1</v>
      </c>
      <c r="E2099" s="47">
        <v>8313.4423756800006</v>
      </c>
      <c r="F2099" s="48">
        <f t="shared" si="65"/>
        <v>99761.30850816</v>
      </c>
      <c r="G2099" s="49">
        <v>13781.704590151678</v>
      </c>
      <c r="H2099" s="49">
        <v>1876.5937622755555</v>
      </c>
      <c r="I2099" s="47">
        <v>18765.937622755555</v>
      </c>
      <c r="J2099" s="50"/>
      <c r="K2099" s="50"/>
      <c r="L2099" s="49">
        <v>40420.409809268058</v>
      </c>
      <c r="M2099" s="48">
        <f t="shared" si="64"/>
        <v>174605.95429261084</v>
      </c>
    </row>
    <row r="2100" spans="1:13" s="21" customFormat="1" ht="12" customHeight="1" x14ac:dyDescent="0.2">
      <c r="A2100" s="45" t="s">
        <v>307</v>
      </c>
      <c r="B2100" s="54" t="s">
        <v>343</v>
      </c>
      <c r="C2100" s="46">
        <v>508</v>
      </c>
      <c r="D2100" s="47">
        <v>1</v>
      </c>
      <c r="E2100" s="47">
        <v>9119.3607065600008</v>
      </c>
      <c r="F2100" s="48">
        <f t="shared" si="65"/>
        <v>109432.32847872001</v>
      </c>
      <c r="G2100" s="49">
        <v>14850.35229689856</v>
      </c>
      <c r="H2100" s="49">
        <v>2022.10679424</v>
      </c>
      <c r="I2100" s="47">
        <v>20221.067942400001</v>
      </c>
      <c r="J2100" s="50"/>
      <c r="K2100" s="50"/>
      <c r="L2100" s="49">
        <v>41917.356403813159</v>
      </c>
      <c r="M2100" s="48">
        <f t="shared" si="64"/>
        <v>188443.21191607171</v>
      </c>
    </row>
    <row r="2101" spans="1:13" s="21" customFormat="1" ht="12" customHeight="1" x14ac:dyDescent="0.2">
      <c r="A2101" s="45" t="s">
        <v>32</v>
      </c>
      <c r="B2101" s="54" t="s">
        <v>343</v>
      </c>
      <c r="C2101" s="46">
        <v>508</v>
      </c>
      <c r="D2101" s="47">
        <v>1</v>
      </c>
      <c r="E2101" s="47">
        <v>7014.94436864</v>
      </c>
      <c r="F2101" s="48">
        <f t="shared" si="65"/>
        <v>84179.332423679996</v>
      </c>
      <c r="G2101" s="49">
        <v>0</v>
      </c>
      <c r="H2101" s="49">
        <v>1515.8240614400002</v>
      </c>
      <c r="I2101" s="47">
        <v>15158.2406144</v>
      </c>
      <c r="J2101" s="50"/>
      <c r="K2101" s="50"/>
      <c r="L2101" s="49">
        <v>36679.814849923765</v>
      </c>
      <c r="M2101" s="48">
        <f t="shared" si="64"/>
        <v>137533.21194944376</v>
      </c>
    </row>
    <row r="2102" spans="1:13" s="21" customFormat="1" ht="12" customHeight="1" x14ac:dyDescent="0.2">
      <c r="A2102" s="45" t="s">
        <v>32</v>
      </c>
      <c r="B2102" s="54" t="s">
        <v>343</v>
      </c>
      <c r="C2102" s="46">
        <v>508</v>
      </c>
      <c r="D2102" s="47">
        <v>1</v>
      </c>
      <c r="E2102" s="47">
        <v>7880.2243686399997</v>
      </c>
      <c r="F2102" s="48">
        <f t="shared" si="65"/>
        <v>94562.692423679997</v>
      </c>
      <c r="G2102" s="49">
        <v>15848.709015379967</v>
      </c>
      <c r="H2102" s="49">
        <v>1826.0411342506666</v>
      </c>
      <c r="I2102" s="47">
        <v>18260.411342506664</v>
      </c>
      <c r="J2102" s="50"/>
      <c r="K2102" s="50"/>
      <c r="L2102" s="49">
        <v>39810.014559424249</v>
      </c>
      <c r="M2102" s="48">
        <f t="shared" si="64"/>
        <v>170307.86847524153</v>
      </c>
    </row>
    <row r="2103" spans="1:13" s="21" customFormat="1" ht="12" customHeight="1" x14ac:dyDescent="0.2">
      <c r="A2103" s="45" t="s">
        <v>32</v>
      </c>
      <c r="B2103" s="54" t="s">
        <v>343</v>
      </c>
      <c r="C2103" s="46">
        <v>508</v>
      </c>
      <c r="D2103" s="47">
        <v>1</v>
      </c>
      <c r="E2103" s="47">
        <v>8851.5011686399994</v>
      </c>
      <c r="F2103" s="48">
        <f t="shared" si="65"/>
        <v>106218.01402367999</v>
      </c>
      <c r="G2103" s="49">
        <v>14495.17054961664</v>
      </c>
      <c r="H2103" s="49">
        <v>1973.7432665600002</v>
      </c>
      <c r="I2103" s="47">
        <v>19737.432665600001</v>
      </c>
      <c r="J2103" s="50"/>
      <c r="K2103" s="50"/>
      <c r="L2103" s="49">
        <v>41396.719605688304</v>
      </c>
      <c r="M2103" s="48">
        <f t="shared" si="64"/>
        <v>183821.08011114493</v>
      </c>
    </row>
    <row r="2104" spans="1:13" s="21" customFormat="1" ht="12" customHeight="1" x14ac:dyDescent="0.2">
      <c r="A2104" s="45" t="s">
        <v>32</v>
      </c>
      <c r="B2104" s="54" t="s">
        <v>343</v>
      </c>
      <c r="C2104" s="46">
        <v>508</v>
      </c>
      <c r="D2104" s="47">
        <v>1</v>
      </c>
      <c r="E2104" s="47">
        <v>8968.6393139200009</v>
      </c>
      <c r="F2104" s="48">
        <f t="shared" si="65"/>
        <v>107623.67176704001</v>
      </c>
      <c r="G2104" s="49">
        <v>17580.594876309508</v>
      </c>
      <c r="H2104" s="49">
        <v>2025.5838742186668</v>
      </c>
      <c r="I2104" s="47">
        <v>20255.838742186668</v>
      </c>
      <c r="J2104" s="50"/>
      <c r="K2104" s="50"/>
      <c r="L2104" s="49">
        <v>41883.645510609887</v>
      </c>
      <c r="M2104" s="48">
        <f t="shared" si="64"/>
        <v>189369.33477036475</v>
      </c>
    </row>
    <row r="2105" spans="1:13" s="21" customFormat="1" ht="12" customHeight="1" x14ac:dyDescent="0.2">
      <c r="A2105" s="45" t="s">
        <v>32</v>
      </c>
      <c r="B2105" s="54" t="s">
        <v>343</v>
      </c>
      <c r="C2105" s="46">
        <v>508</v>
      </c>
      <c r="D2105" s="47">
        <v>1</v>
      </c>
      <c r="E2105" s="47">
        <v>9057.5831756799998</v>
      </c>
      <c r="F2105" s="48">
        <f t="shared" si="65"/>
        <v>108690.99810816</v>
      </c>
      <c r="G2105" s="49">
        <v>14768.435290951678</v>
      </c>
      <c r="H2105" s="49">
        <v>2010.952517831111</v>
      </c>
      <c r="I2105" s="47">
        <v>20109.525178311113</v>
      </c>
      <c r="J2105" s="50"/>
      <c r="K2105" s="50"/>
      <c r="L2105" s="49">
        <v>41797.2798288919</v>
      </c>
      <c r="M2105" s="48">
        <f t="shared" si="64"/>
        <v>187377.19092414581</v>
      </c>
    </row>
    <row r="2106" spans="1:13" s="21" customFormat="1" ht="12" customHeight="1" x14ac:dyDescent="0.2">
      <c r="A2106" s="45" t="s">
        <v>32</v>
      </c>
      <c r="B2106" s="54" t="s">
        <v>343</v>
      </c>
      <c r="C2106" s="46">
        <v>508</v>
      </c>
      <c r="D2106" s="47">
        <v>1</v>
      </c>
      <c r="E2106" s="47">
        <v>9557.9019161600008</v>
      </c>
      <c r="F2106" s="48">
        <f t="shared" si="65"/>
        <v>114694.82299392001</v>
      </c>
      <c r="G2106" s="49">
        <v>12345.486352662527</v>
      </c>
      <c r="H2106" s="49">
        <v>2068.9603406506667</v>
      </c>
      <c r="I2106" s="47">
        <v>20689.603406506667</v>
      </c>
      <c r="J2106" s="50"/>
      <c r="K2106" s="50"/>
      <c r="L2106" s="49">
        <v>42496.674298743834</v>
      </c>
      <c r="M2106" s="48">
        <f t="shared" si="64"/>
        <v>192295.54739248371</v>
      </c>
    </row>
    <row r="2107" spans="1:13" s="21" customFormat="1" ht="12" customHeight="1" x14ac:dyDescent="0.2">
      <c r="A2107" s="45" t="s">
        <v>32</v>
      </c>
      <c r="B2107" s="54" t="s">
        <v>343</v>
      </c>
      <c r="C2107" s="46">
        <v>508</v>
      </c>
      <c r="D2107" s="47">
        <v>1</v>
      </c>
      <c r="E2107" s="47">
        <v>9760.1576550400005</v>
      </c>
      <c r="F2107" s="48">
        <f t="shared" si="65"/>
        <v>117121.89186048001</v>
      </c>
      <c r="G2107" s="49">
        <v>12560.039240466434</v>
      </c>
      <c r="H2107" s="49">
        <v>2104.9169164515561</v>
      </c>
      <c r="I2107" s="47">
        <v>21049.169164515559</v>
      </c>
      <c r="J2107" s="50"/>
      <c r="K2107" s="50"/>
      <c r="L2107" s="49">
        <v>42933.670478587286</v>
      </c>
      <c r="M2107" s="48">
        <f t="shared" si="64"/>
        <v>195769.68766050087</v>
      </c>
    </row>
    <row r="2108" spans="1:13" s="21" customFormat="1" ht="12" customHeight="1" x14ac:dyDescent="0.2">
      <c r="A2108" s="45" t="s">
        <v>28</v>
      </c>
      <c r="B2108" s="54" t="s">
        <v>344</v>
      </c>
      <c r="C2108" s="46">
        <v>508</v>
      </c>
      <c r="D2108" s="47">
        <v>1</v>
      </c>
      <c r="E2108" s="47">
        <v>6229.9351296000004</v>
      </c>
      <c r="F2108" s="48">
        <f t="shared" si="65"/>
        <v>74759.221555199998</v>
      </c>
      <c r="G2108" s="49">
        <v>6611.3843891097586</v>
      </c>
      <c r="H2108" s="49">
        <v>1454.2386476799995</v>
      </c>
      <c r="I2108" s="47">
        <v>14542.386476799997</v>
      </c>
      <c r="J2108" s="50"/>
      <c r="K2108" s="50"/>
      <c r="L2108" s="49">
        <v>35715.624798790865</v>
      </c>
      <c r="M2108" s="48">
        <f t="shared" si="64"/>
        <v>133082.85586758063</v>
      </c>
    </row>
    <row r="2109" spans="1:13" s="21" customFormat="1" ht="12" customHeight="1" x14ac:dyDescent="0.2">
      <c r="A2109" s="45" t="s">
        <v>28</v>
      </c>
      <c r="B2109" s="54" t="s">
        <v>344</v>
      </c>
      <c r="C2109" s="46">
        <v>508</v>
      </c>
      <c r="D2109" s="47">
        <v>1</v>
      </c>
      <c r="E2109" s="47">
        <v>7013.5382886400002</v>
      </c>
      <c r="F2109" s="48">
        <f t="shared" si="65"/>
        <v>84162.459463680003</v>
      </c>
      <c r="G2109" s="49">
        <v>7234.8190624419831</v>
      </c>
      <c r="H2109" s="49">
        <v>1591.3692005120001</v>
      </c>
      <c r="I2109" s="47">
        <v>15913.692005120001</v>
      </c>
      <c r="J2109" s="50"/>
      <c r="K2109" s="50"/>
      <c r="L2109" s="49">
        <v>37254.333469784586</v>
      </c>
      <c r="M2109" s="48">
        <f t="shared" si="64"/>
        <v>146156.67320153856</v>
      </c>
    </row>
    <row r="2110" spans="1:13" s="21" customFormat="1" ht="12" customHeight="1" x14ac:dyDescent="0.2">
      <c r="A2110" s="45" t="s">
        <v>28</v>
      </c>
      <c r="B2110" s="54" t="s">
        <v>344</v>
      </c>
      <c r="C2110" s="46">
        <v>508</v>
      </c>
      <c r="D2110" s="47">
        <v>1</v>
      </c>
      <c r="E2110" s="47">
        <v>7759.5671296</v>
      </c>
      <c r="F2110" s="48">
        <f t="shared" si="65"/>
        <v>93114.805555200001</v>
      </c>
      <c r="G2110" s="49">
        <v>0</v>
      </c>
      <c r="H2110" s="49">
        <v>1639.9278549333335</v>
      </c>
      <c r="I2110" s="47">
        <v>16399.278549333336</v>
      </c>
      <c r="J2110" s="50"/>
      <c r="K2110" s="50"/>
      <c r="L2110" s="49">
        <v>38295.900606314921</v>
      </c>
      <c r="M2110" s="48">
        <f t="shared" si="64"/>
        <v>149449.91256578159</v>
      </c>
    </row>
    <row r="2111" spans="1:13" s="21" customFormat="1" ht="12" customHeight="1" x14ac:dyDescent="0.2">
      <c r="A2111" s="45" t="s">
        <v>28</v>
      </c>
      <c r="B2111" s="54" t="s">
        <v>344</v>
      </c>
      <c r="C2111" s="46">
        <v>508</v>
      </c>
      <c r="D2111" s="47">
        <v>1</v>
      </c>
      <c r="E2111" s="47">
        <v>8072.7214796799999</v>
      </c>
      <c r="F2111" s="48">
        <f t="shared" si="65"/>
        <v>96872.657756159999</v>
      </c>
      <c r="G2111" s="49">
        <v>0</v>
      </c>
      <c r="H2111" s="49">
        <v>1692.1202466133334</v>
      </c>
      <c r="I2111" s="47">
        <v>16921.202466133334</v>
      </c>
      <c r="J2111" s="50"/>
      <c r="K2111" s="50"/>
      <c r="L2111" s="49">
        <v>38786.103352577542</v>
      </c>
      <c r="M2111" s="48">
        <f t="shared" si="64"/>
        <v>154272.08382148421</v>
      </c>
    </row>
    <row r="2112" spans="1:13" s="21" customFormat="1" ht="12" customHeight="1" x14ac:dyDescent="0.2">
      <c r="A2112" s="45" t="s">
        <v>28</v>
      </c>
      <c r="B2112" s="54" t="s">
        <v>344</v>
      </c>
      <c r="C2112" s="46">
        <v>508</v>
      </c>
      <c r="D2112" s="47">
        <v>1</v>
      </c>
      <c r="E2112" s="47">
        <v>8108.2896793600003</v>
      </c>
      <c r="F2112" s="48">
        <f t="shared" si="65"/>
        <v>97299.47615232</v>
      </c>
      <c r="G2112" s="49">
        <v>0</v>
      </c>
      <c r="H2112" s="49">
        <v>1698.0482798933335</v>
      </c>
      <c r="I2112" s="47">
        <v>16980.482798933335</v>
      </c>
      <c r="J2112" s="50"/>
      <c r="K2112" s="50"/>
      <c r="L2112" s="49">
        <v>38850.391687892487</v>
      </c>
      <c r="M2112" s="48">
        <f t="shared" si="64"/>
        <v>154828.39891903917</v>
      </c>
    </row>
    <row r="2113" spans="1:13" s="21" customFormat="1" ht="12" customHeight="1" x14ac:dyDescent="0.2">
      <c r="A2113" s="45" t="s">
        <v>28</v>
      </c>
      <c r="B2113" s="54" t="s">
        <v>344</v>
      </c>
      <c r="C2113" s="46">
        <v>508</v>
      </c>
      <c r="D2113" s="47">
        <v>1</v>
      </c>
      <c r="E2113" s="47">
        <v>8267.7815500800007</v>
      </c>
      <c r="F2113" s="48">
        <f t="shared" si="65"/>
        <v>99213.378600960015</v>
      </c>
      <c r="G2113" s="49">
        <v>0</v>
      </c>
      <c r="H2113" s="49">
        <v>1724.6302583466668</v>
      </c>
      <c r="I2113" s="47">
        <v>17246.302583466666</v>
      </c>
      <c r="J2113" s="50"/>
      <c r="K2113" s="50"/>
      <c r="L2113" s="49">
        <v>39159.962051087074</v>
      </c>
      <c r="M2113" s="48">
        <f t="shared" si="64"/>
        <v>157344.27349386041</v>
      </c>
    </row>
    <row r="2114" spans="1:13" s="21" customFormat="1" ht="12" customHeight="1" x14ac:dyDescent="0.2">
      <c r="A2114" s="45" t="s">
        <v>29</v>
      </c>
      <c r="B2114" s="54" t="s">
        <v>344</v>
      </c>
      <c r="C2114" s="46">
        <v>508</v>
      </c>
      <c r="D2114" s="47">
        <v>1</v>
      </c>
      <c r="E2114" s="47">
        <v>8706.9405695999994</v>
      </c>
      <c r="F2114" s="48">
        <f t="shared" si="65"/>
        <v>104483.28683519999</v>
      </c>
      <c r="G2114" s="49">
        <v>8582.0899171737583</v>
      </c>
      <c r="H2114" s="49">
        <v>1887.71459968</v>
      </c>
      <c r="I2114" s="47">
        <v>18877.145996799998</v>
      </c>
      <c r="J2114" s="50"/>
      <c r="K2114" s="50"/>
      <c r="L2114" s="49">
        <v>40647.47554979103</v>
      </c>
      <c r="M2114" s="48">
        <f t="shared" si="64"/>
        <v>174477.71289864476</v>
      </c>
    </row>
    <row r="2115" spans="1:13" s="21" customFormat="1" ht="12" customHeight="1" x14ac:dyDescent="0.2">
      <c r="A2115" s="45" t="s">
        <v>29</v>
      </c>
      <c r="B2115" s="54" t="s">
        <v>344</v>
      </c>
      <c r="C2115" s="46">
        <v>508</v>
      </c>
      <c r="D2115" s="47">
        <v>1</v>
      </c>
      <c r="E2115" s="47">
        <v>9264.0805171200009</v>
      </c>
      <c r="F2115" s="48">
        <f t="shared" si="65"/>
        <v>111168.96620544001</v>
      </c>
      <c r="G2115" s="49">
        <v>5851.4155062804493</v>
      </c>
      <c r="H2115" s="49">
        <v>1899.9694223928891</v>
      </c>
      <c r="I2115" s="47">
        <v>18999.694223928891</v>
      </c>
      <c r="J2115" s="50"/>
      <c r="K2115" s="50"/>
      <c r="L2115" s="49">
        <v>37202.227203038783</v>
      </c>
      <c r="M2115" s="48">
        <f t="shared" si="64"/>
        <v>175122.27256108102</v>
      </c>
    </row>
    <row r="2116" spans="1:13" s="21" customFormat="1" ht="12" customHeight="1" x14ac:dyDescent="0.2">
      <c r="A2116" s="45" t="s">
        <v>29</v>
      </c>
      <c r="B2116" s="54" t="s">
        <v>344</v>
      </c>
      <c r="C2116" s="46">
        <v>508</v>
      </c>
      <c r="D2116" s="47">
        <v>1</v>
      </c>
      <c r="E2116" s="47">
        <v>12861.037363199999</v>
      </c>
      <c r="F2116" s="48">
        <f t="shared" si="65"/>
        <v>154332.4483584</v>
      </c>
      <c r="G2116" s="49">
        <v>19811.815543603196</v>
      </c>
      <c r="H2116" s="49">
        <v>2697.687301688889</v>
      </c>
      <c r="I2116" s="47">
        <v>26976.873016888891</v>
      </c>
      <c r="J2116" s="50"/>
      <c r="K2116" s="50"/>
      <c r="L2116" s="49">
        <v>48597.225412562315</v>
      </c>
      <c r="M2116" s="48">
        <f t="shared" si="64"/>
        <v>252416.04963314327</v>
      </c>
    </row>
    <row r="2117" spans="1:13" s="21" customFormat="1" ht="12" customHeight="1" x14ac:dyDescent="0.2">
      <c r="A2117" s="45" t="s">
        <v>29</v>
      </c>
      <c r="B2117" s="54" t="s">
        <v>344</v>
      </c>
      <c r="C2117" s="46">
        <v>508</v>
      </c>
      <c r="D2117" s="47">
        <v>1</v>
      </c>
      <c r="E2117" s="47">
        <v>14010.229575679999</v>
      </c>
      <c r="F2117" s="48">
        <f t="shared" si="65"/>
        <v>168122.75490815999</v>
      </c>
      <c r="G2117" s="49">
        <v>21335.644417351676</v>
      </c>
      <c r="H2117" s="49">
        <v>2905.1803400533327</v>
      </c>
      <c r="I2117" s="47">
        <v>29051.803400533328</v>
      </c>
      <c r="J2117" s="50"/>
      <c r="K2117" s="50"/>
      <c r="L2117" s="49">
        <v>50394.181522570667</v>
      </c>
      <c r="M2117" s="48">
        <f t="shared" si="64"/>
        <v>271809.56458866899</v>
      </c>
    </row>
    <row r="2118" spans="1:13" s="21" customFormat="1" ht="12" customHeight="1" x14ac:dyDescent="0.2">
      <c r="A2118" s="45" t="s">
        <v>181</v>
      </c>
      <c r="B2118" s="54" t="s">
        <v>344</v>
      </c>
      <c r="C2118" s="46">
        <v>508</v>
      </c>
      <c r="D2118" s="47">
        <v>3</v>
      </c>
      <c r="E2118" s="47">
        <v>6971.77208832</v>
      </c>
      <c r="F2118" s="48">
        <f t="shared" si="65"/>
        <v>250983.79517951998</v>
      </c>
      <c r="G2118" s="49">
        <v>14403.179746934784</v>
      </c>
      <c r="H2118" s="49">
        <v>4676.7489122986663</v>
      </c>
      <c r="I2118" s="47">
        <v>46767.489122986663</v>
      </c>
      <c r="J2118" s="50"/>
      <c r="K2118" s="50"/>
      <c r="L2118" s="49">
        <v>110864.22740014503</v>
      </c>
      <c r="M2118" s="48">
        <f t="shared" si="64"/>
        <v>427695.44036188512</v>
      </c>
    </row>
    <row r="2119" spans="1:13" s="21" customFormat="1" ht="12" customHeight="1" x14ac:dyDescent="0.2">
      <c r="A2119" s="45" t="s">
        <v>181</v>
      </c>
      <c r="B2119" s="54" t="s">
        <v>344</v>
      </c>
      <c r="C2119" s="46">
        <v>508</v>
      </c>
      <c r="D2119" s="47">
        <v>1</v>
      </c>
      <c r="E2119" s="47">
        <v>7019.8487756799996</v>
      </c>
      <c r="F2119" s="48">
        <f t="shared" si="65"/>
        <v>84238.185308159998</v>
      </c>
      <c r="G2119" s="49">
        <v>9653.1195812413425</v>
      </c>
      <c r="H2119" s="49">
        <v>1617.750893454222</v>
      </c>
      <c r="I2119" s="47">
        <v>16177.50893454222</v>
      </c>
      <c r="J2119" s="50"/>
      <c r="K2119" s="50"/>
      <c r="L2119" s="49">
        <v>37469.926878041224</v>
      </c>
      <c r="M2119" s="48">
        <f t="shared" si="64"/>
        <v>149156.491595439</v>
      </c>
    </row>
    <row r="2120" spans="1:13" s="21" customFormat="1" ht="12" customHeight="1" x14ac:dyDescent="0.2">
      <c r="A2120" s="45" t="s">
        <v>181</v>
      </c>
      <c r="B2120" s="54" t="s">
        <v>344</v>
      </c>
      <c r="C2120" s="46">
        <v>508</v>
      </c>
      <c r="D2120" s="47">
        <v>1</v>
      </c>
      <c r="E2120" s="47">
        <v>7438.9272422399999</v>
      </c>
      <c r="F2120" s="48">
        <f t="shared" si="65"/>
        <v>89267.126906880003</v>
      </c>
      <c r="G2120" s="49">
        <v>12622.097523210239</v>
      </c>
      <c r="H2120" s="49">
        <v>1718.6951965155554</v>
      </c>
      <c r="I2120" s="47">
        <v>17186.951965155557</v>
      </c>
      <c r="J2120" s="50"/>
      <c r="K2120" s="50"/>
      <c r="L2120" s="49">
        <v>38849.877583820096</v>
      </c>
      <c r="M2120" s="48">
        <f t="shared" si="64"/>
        <v>159644.74917558144</v>
      </c>
    </row>
    <row r="2121" spans="1:13" s="21" customFormat="1" ht="12" customHeight="1" x14ac:dyDescent="0.2">
      <c r="A2121" s="45" t="s">
        <v>181</v>
      </c>
      <c r="B2121" s="54" t="s">
        <v>344</v>
      </c>
      <c r="C2121" s="46">
        <v>508</v>
      </c>
      <c r="D2121" s="47">
        <v>9</v>
      </c>
      <c r="E2121" s="47">
        <v>7824.0728883199999</v>
      </c>
      <c r="F2121" s="48">
        <f t="shared" si="65"/>
        <v>844999.87193855993</v>
      </c>
      <c r="G2121" s="49">
        <v>123448.32610917583</v>
      </c>
      <c r="H2121" s="49">
        <v>16149.141070677331</v>
      </c>
      <c r="I2121" s="47">
        <v>161491.41070677331</v>
      </c>
      <c r="J2121" s="50"/>
      <c r="K2121" s="50"/>
      <c r="L2121" s="49">
        <v>355894.8087281654</v>
      </c>
      <c r="M2121" s="48">
        <f t="shared" si="64"/>
        <v>1501983.5585533518</v>
      </c>
    </row>
    <row r="2122" spans="1:13" s="21" customFormat="1" ht="12" customHeight="1" x14ac:dyDescent="0.2">
      <c r="A2122" s="45" t="s">
        <v>181</v>
      </c>
      <c r="B2122" s="54" t="s">
        <v>344</v>
      </c>
      <c r="C2122" s="46">
        <v>508</v>
      </c>
      <c r="D2122" s="47">
        <v>1</v>
      </c>
      <c r="E2122" s="47">
        <v>7830.3946239999996</v>
      </c>
      <c r="F2122" s="48">
        <f t="shared" si="65"/>
        <v>93964.735487999991</v>
      </c>
      <c r="G2122" s="49">
        <v>13141.183271424001</v>
      </c>
      <c r="H2122" s="49">
        <v>1789.3768071111112</v>
      </c>
      <c r="I2122" s="47">
        <v>17893.76807111111</v>
      </c>
      <c r="J2122" s="50"/>
      <c r="K2122" s="50"/>
      <c r="L2122" s="49">
        <v>39505.646343194137</v>
      </c>
      <c r="M2122" s="48">
        <f t="shared" si="64"/>
        <v>166294.70998084033</v>
      </c>
    </row>
    <row r="2123" spans="1:13" s="21" customFormat="1" ht="12" customHeight="1" x14ac:dyDescent="0.2">
      <c r="A2123" s="45" t="s">
        <v>181</v>
      </c>
      <c r="B2123" s="54" t="s">
        <v>344</v>
      </c>
      <c r="C2123" s="46">
        <v>508</v>
      </c>
      <c r="D2123" s="47">
        <v>1</v>
      </c>
      <c r="E2123" s="47">
        <v>7875.8979686399998</v>
      </c>
      <c r="F2123" s="48">
        <f t="shared" si="65"/>
        <v>94510.775623680005</v>
      </c>
      <c r="G2123" s="49">
        <v>15841.824847699969</v>
      </c>
      <c r="H2123" s="49">
        <v>1825.2479609173336</v>
      </c>
      <c r="I2123" s="47">
        <v>18252.479609173333</v>
      </c>
      <c r="J2123" s="50"/>
      <c r="K2123" s="50"/>
      <c r="L2123" s="49">
        <v>39802.671216490933</v>
      </c>
      <c r="M2123" s="48">
        <f t="shared" ref="M2123:M2186" si="66">F2123+G2123+H2123+I2123+J2123+K2123+L2123</f>
        <v>170232.99925796158</v>
      </c>
    </row>
    <row r="2124" spans="1:13" s="21" customFormat="1" ht="12" customHeight="1" x14ac:dyDescent="0.2">
      <c r="A2124" s="45" t="s">
        <v>181</v>
      </c>
      <c r="B2124" s="54" t="s">
        <v>344</v>
      </c>
      <c r="C2124" s="46">
        <v>508</v>
      </c>
      <c r="D2124" s="47">
        <v>1</v>
      </c>
      <c r="E2124" s="47">
        <v>8067.4571161599997</v>
      </c>
      <c r="F2124" s="48">
        <f t="shared" ref="F2124:F2187" si="67">(D2124*E2124)*12</f>
        <v>96809.485393919997</v>
      </c>
      <c r="G2124" s="49">
        <v>10764.422508822528</v>
      </c>
      <c r="H2124" s="49">
        <v>1803.9923762062224</v>
      </c>
      <c r="I2124" s="47">
        <v>18039.923762062226</v>
      </c>
      <c r="J2124" s="50"/>
      <c r="K2124" s="50"/>
      <c r="L2124" s="49">
        <v>39683.274759275169</v>
      </c>
      <c r="M2124" s="48">
        <f t="shared" si="66"/>
        <v>167101.09880028616</v>
      </c>
    </row>
    <row r="2125" spans="1:13" s="21" customFormat="1" ht="12" customHeight="1" x14ac:dyDescent="0.2">
      <c r="A2125" s="45" t="s">
        <v>181</v>
      </c>
      <c r="B2125" s="54" t="s">
        <v>344</v>
      </c>
      <c r="C2125" s="46">
        <v>508</v>
      </c>
      <c r="D2125" s="47">
        <v>1</v>
      </c>
      <c r="E2125" s="47">
        <v>8115.9370239999998</v>
      </c>
      <c r="F2125" s="48">
        <f t="shared" si="67"/>
        <v>97391.244288000002</v>
      </c>
      <c r="G2125" s="49">
        <v>16223.774992588802</v>
      </c>
      <c r="H2125" s="49">
        <v>1869.2551210666668</v>
      </c>
      <c r="I2125" s="47">
        <v>18692.551210666668</v>
      </c>
      <c r="J2125" s="50"/>
      <c r="K2125" s="50"/>
      <c r="L2125" s="49">
        <v>40230.741461287769</v>
      </c>
      <c r="M2125" s="48">
        <f t="shared" si="66"/>
        <v>174407.56707360991</v>
      </c>
    </row>
    <row r="2126" spans="1:13" s="21" customFormat="1" ht="12" customHeight="1" x14ac:dyDescent="0.2">
      <c r="A2126" s="45" t="s">
        <v>181</v>
      </c>
      <c r="B2126" s="54" t="s">
        <v>344</v>
      </c>
      <c r="C2126" s="46">
        <v>508</v>
      </c>
      <c r="D2126" s="47">
        <v>1</v>
      </c>
      <c r="E2126" s="47">
        <v>8138.2231756800002</v>
      </c>
      <c r="F2126" s="48">
        <f t="shared" si="67"/>
        <v>97658.678108160006</v>
      </c>
      <c r="G2126" s="49">
        <v>10839.491144761345</v>
      </c>
      <c r="H2126" s="49">
        <v>1816.5730090097777</v>
      </c>
      <c r="I2126" s="47">
        <v>18165.730090097775</v>
      </c>
      <c r="J2126" s="50"/>
      <c r="K2126" s="50"/>
      <c r="L2126" s="49">
        <v>39817.505079035989</v>
      </c>
      <c r="M2126" s="48">
        <f t="shared" si="66"/>
        <v>168297.97743106488</v>
      </c>
    </row>
    <row r="2127" spans="1:13" s="21" customFormat="1" ht="12" customHeight="1" x14ac:dyDescent="0.2">
      <c r="A2127" s="45" t="s">
        <v>181</v>
      </c>
      <c r="B2127" s="54" t="s">
        <v>344</v>
      </c>
      <c r="C2127" s="46">
        <v>508</v>
      </c>
      <c r="D2127" s="47">
        <v>1</v>
      </c>
      <c r="E2127" s="47">
        <v>8459.4254950400009</v>
      </c>
      <c r="F2127" s="48">
        <f t="shared" si="67"/>
        <v>101513.10594048002</v>
      </c>
      <c r="G2127" s="49">
        <v>11180.222565138434</v>
      </c>
      <c r="H2127" s="49">
        <v>1873.6756435626669</v>
      </c>
      <c r="I2127" s="47">
        <v>18736.756435626667</v>
      </c>
      <c r="J2127" s="50"/>
      <c r="K2127" s="50"/>
      <c r="L2127" s="49">
        <v>40506.572393589937</v>
      </c>
      <c r="M2127" s="48">
        <f t="shared" si="66"/>
        <v>173810.33297839772</v>
      </c>
    </row>
    <row r="2128" spans="1:13" s="21" customFormat="1" ht="12" customHeight="1" x14ac:dyDescent="0.2">
      <c r="A2128" s="45" t="s">
        <v>181</v>
      </c>
      <c r="B2128" s="54" t="s">
        <v>344</v>
      </c>
      <c r="C2128" s="46">
        <v>508</v>
      </c>
      <c r="D2128" s="47">
        <v>1</v>
      </c>
      <c r="E2128" s="47">
        <v>11770.03869184</v>
      </c>
      <c r="F2128" s="48">
        <f t="shared" si="67"/>
        <v>141240.46430207998</v>
      </c>
      <c r="G2128" s="49">
        <v>14692.121044303873</v>
      </c>
      <c r="H2128" s="49">
        <v>2462.2291007715553</v>
      </c>
      <c r="I2128" s="47">
        <v>24622.291007715554</v>
      </c>
      <c r="J2128" s="50"/>
      <c r="K2128" s="50"/>
      <c r="L2128" s="49">
        <v>46558.08204599392</v>
      </c>
      <c r="M2128" s="48">
        <f t="shared" si="66"/>
        <v>229575.18750086488</v>
      </c>
    </row>
    <row r="2129" spans="1:13" s="21" customFormat="1" ht="12" customHeight="1" x14ac:dyDescent="0.2">
      <c r="A2129" s="45" t="s">
        <v>181</v>
      </c>
      <c r="B2129" s="54" t="s">
        <v>344</v>
      </c>
      <c r="C2129" s="46">
        <v>508</v>
      </c>
      <c r="D2129" s="47">
        <v>1</v>
      </c>
      <c r="E2129" s="47">
        <v>12758.88932864</v>
      </c>
      <c r="F2129" s="48">
        <f t="shared" si="67"/>
        <v>153106.67194368</v>
      </c>
      <c r="G2129" s="49">
        <v>19676.367249776642</v>
      </c>
      <c r="H2129" s="49">
        <v>2679.2439065600006</v>
      </c>
      <c r="I2129" s="47">
        <v>26792.439065600007</v>
      </c>
      <c r="J2129" s="50"/>
      <c r="K2129" s="50"/>
      <c r="L2129" s="49">
        <v>48437.499708859701</v>
      </c>
      <c r="M2129" s="48">
        <f t="shared" si="66"/>
        <v>250692.22187447635</v>
      </c>
    </row>
    <row r="2130" spans="1:13" s="21" customFormat="1" ht="12" customHeight="1" x14ac:dyDescent="0.2">
      <c r="A2130" s="45" t="s">
        <v>68</v>
      </c>
      <c r="B2130" s="54" t="s">
        <v>344</v>
      </c>
      <c r="C2130" s="46">
        <v>508</v>
      </c>
      <c r="D2130" s="47">
        <v>1</v>
      </c>
      <c r="E2130" s="47">
        <v>13431.66010368</v>
      </c>
      <c r="F2130" s="48">
        <f t="shared" si="67"/>
        <v>161179.92124416001</v>
      </c>
      <c r="G2130" s="49">
        <v>0</v>
      </c>
      <c r="H2130" s="49">
        <v>2279.5166839466669</v>
      </c>
      <c r="I2130" s="47">
        <v>22795.16683946667</v>
      </c>
      <c r="J2130" s="50"/>
      <c r="K2130" s="50"/>
      <c r="L2130" s="49">
        <v>22961.014048316993</v>
      </c>
      <c r="M2130" s="48">
        <f t="shared" si="66"/>
        <v>209215.61881589031</v>
      </c>
    </row>
    <row r="2131" spans="1:13" s="21" customFormat="1" ht="12" customHeight="1" x14ac:dyDescent="0.2">
      <c r="A2131" s="45" t="s">
        <v>49</v>
      </c>
      <c r="B2131" s="54" t="s">
        <v>344</v>
      </c>
      <c r="C2131" s="46">
        <v>508</v>
      </c>
      <c r="D2131" s="47">
        <v>1</v>
      </c>
      <c r="E2131" s="47">
        <v>7649.8634700800003</v>
      </c>
      <c r="F2131" s="48">
        <f t="shared" si="67"/>
        <v>91798.361640960007</v>
      </c>
      <c r="G2131" s="49">
        <v>5160.7195845304313</v>
      </c>
      <c r="H2131" s="49">
        <v>1675.6987087359998</v>
      </c>
      <c r="I2131" s="47">
        <v>16756.987087360001</v>
      </c>
      <c r="J2131" s="50"/>
      <c r="K2131" s="50"/>
      <c r="L2131" s="49">
        <v>38555.868328211545</v>
      </c>
      <c r="M2131" s="48">
        <f t="shared" si="66"/>
        <v>153947.63534979799</v>
      </c>
    </row>
    <row r="2132" spans="1:13" s="21" customFormat="1" ht="12" customHeight="1" x14ac:dyDescent="0.2">
      <c r="A2132" s="45" t="s">
        <v>32</v>
      </c>
      <c r="B2132" s="54" t="s">
        <v>344</v>
      </c>
      <c r="C2132" s="46">
        <v>508</v>
      </c>
      <c r="D2132" s="47">
        <v>1</v>
      </c>
      <c r="E2132" s="47">
        <v>8303.6750950400001</v>
      </c>
      <c r="F2132" s="48">
        <f t="shared" si="67"/>
        <v>99644.101140479994</v>
      </c>
      <c r="G2132" s="49">
        <v>11015.00254081843</v>
      </c>
      <c r="H2132" s="49">
        <v>1845.9866835626665</v>
      </c>
      <c r="I2132" s="47">
        <v>18459.866835626664</v>
      </c>
      <c r="J2132" s="50"/>
      <c r="K2132" s="50"/>
      <c r="L2132" s="49">
        <v>40166.142171813153</v>
      </c>
      <c r="M2132" s="48">
        <f t="shared" si="66"/>
        <v>171131.0993723009</v>
      </c>
    </row>
    <row r="2133" spans="1:13" s="21" customFormat="1" ht="12" customHeight="1" x14ac:dyDescent="0.2">
      <c r="A2133" s="45" t="s">
        <v>32</v>
      </c>
      <c r="B2133" s="54" t="s">
        <v>344</v>
      </c>
      <c r="C2133" s="46">
        <v>508</v>
      </c>
      <c r="D2133" s="47">
        <v>1</v>
      </c>
      <c r="E2133" s="47">
        <v>11162.03066368</v>
      </c>
      <c r="F2133" s="48">
        <f t="shared" si="67"/>
        <v>133944.36796415999</v>
      </c>
      <c r="G2133" s="49">
        <v>7023.5730640158708</v>
      </c>
      <c r="H2133" s="49">
        <v>2280.5719476337781</v>
      </c>
      <c r="I2133" s="47">
        <v>22805.719476337781</v>
      </c>
      <c r="J2133" s="50"/>
      <c r="K2133" s="50"/>
      <c r="L2133" s="49">
        <v>44984.87296953176</v>
      </c>
      <c r="M2133" s="48">
        <f t="shared" si="66"/>
        <v>211039.10542167915</v>
      </c>
    </row>
    <row r="2134" spans="1:13" s="21" customFormat="1" ht="12" customHeight="1" x14ac:dyDescent="0.2">
      <c r="A2134" s="45" t="s">
        <v>32</v>
      </c>
      <c r="B2134" s="54" t="s">
        <v>344</v>
      </c>
      <c r="C2134" s="46">
        <v>508</v>
      </c>
      <c r="D2134" s="47">
        <v>1</v>
      </c>
      <c r="E2134" s="47">
        <v>11571.40068864</v>
      </c>
      <c r="F2134" s="48">
        <f t="shared" si="67"/>
        <v>138856.80826368</v>
      </c>
      <c r="G2134" s="49">
        <v>10861.054387881984</v>
      </c>
      <c r="H2134" s="49">
        <v>2388.9951205120001</v>
      </c>
      <c r="I2134" s="47">
        <v>23889.951205120004</v>
      </c>
      <c r="J2134" s="50"/>
      <c r="K2134" s="50"/>
      <c r="L2134" s="49">
        <v>45923.852342072496</v>
      </c>
      <c r="M2134" s="48">
        <f t="shared" si="66"/>
        <v>221920.66131926648</v>
      </c>
    </row>
    <row r="2135" spans="1:13" s="21" customFormat="1" ht="12" customHeight="1" x14ac:dyDescent="0.2">
      <c r="A2135" s="45" t="s">
        <v>33</v>
      </c>
      <c r="B2135" s="54" t="s">
        <v>344</v>
      </c>
      <c r="C2135" s="46">
        <v>508</v>
      </c>
      <c r="D2135" s="47">
        <v>1</v>
      </c>
      <c r="E2135" s="47">
        <v>13755.184834559999</v>
      </c>
      <c r="F2135" s="48">
        <f t="shared" si="67"/>
        <v>165062.21801471998</v>
      </c>
      <c r="G2135" s="49">
        <v>8398.9820362506234</v>
      </c>
      <c r="H2135" s="49">
        <v>2727.1707215075558</v>
      </c>
      <c r="I2135" s="47">
        <v>27271.707215075559</v>
      </c>
      <c r="J2135" s="50"/>
      <c r="K2135" s="50"/>
      <c r="L2135" s="49">
        <v>48852.561262886309</v>
      </c>
      <c r="M2135" s="48">
        <f t="shared" si="66"/>
        <v>252312.63925044</v>
      </c>
    </row>
    <row r="2136" spans="1:13" s="21" customFormat="1" ht="12" customHeight="1" x14ac:dyDescent="0.2">
      <c r="A2136" s="45" t="s">
        <v>33</v>
      </c>
      <c r="B2136" s="54" t="s">
        <v>344</v>
      </c>
      <c r="C2136" s="46">
        <v>508</v>
      </c>
      <c r="D2136" s="47">
        <v>1</v>
      </c>
      <c r="E2136" s="47">
        <v>14274.989680639999</v>
      </c>
      <c r="F2136" s="48">
        <f t="shared" si="67"/>
        <v>171299.87616767999</v>
      </c>
      <c r="G2136" s="49">
        <v>13012.029789917182</v>
      </c>
      <c r="H2136" s="49">
        <v>2862.123194112</v>
      </c>
      <c r="I2136" s="47">
        <v>28621.231941119997</v>
      </c>
      <c r="J2136" s="50"/>
      <c r="K2136" s="50"/>
      <c r="L2136" s="49">
        <v>50021.29286043204</v>
      </c>
      <c r="M2136" s="48">
        <f t="shared" si="66"/>
        <v>265816.55395326123</v>
      </c>
    </row>
    <row r="2137" spans="1:13" s="21" customFormat="1" ht="12" customHeight="1" x14ac:dyDescent="0.2">
      <c r="A2137" s="45" t="s">
        <v>33</v>
      </c>
      <c r="B2137" s="54" t="s">
        <v>344</v>
      </c>
      <c r="C2137" s="46">
        <v>508</v>
      </c>
      <c r="D2137" s="47">
        <v>1</v>
      </c>
      <c r="E2137" s="47">
        <v>14282.81700352</v>
      </c>
      <c r="F2137" s="48">
        <f t="shared" si="67"/>
        <v>171393.80404223999</v>
      </c>
      <c r="G2137" s="49">
        <v>8678.838138667008</v>
      </c>
      <c r="H2137" s="49">
        <v>2818.0407061617775</v>
      </c>
      <c r="I2137" s="47">
        <v>28180.407061617774</v>
      </c>
      <c r="J2137" s="50"/>
      <c r="K2137" s="50"/>
      <c r="L2137" s="49">
        <v>49639.524408386962</v>
      </c>
      <c r="M2137" s="48">
        <f t="shared" si="66"/>
        <v>260710.61435707353</v>
      </c>
    </row>
    <row r="2138" spans="1:13" s="21" customFormat="1" ht="12" customHeight="1" x14ac:dyDescent="0.2">
      <c r="A2138" s="45" t="s">
        <v>33</v>
      </c>
      <c r="B2138" s="54" t="s">
        <v>344</v>
      </c>
      <c r="C2138" s="46">
        <v>508</v>
      </c>
      <c r="D2138" s="47">
        <v>2</v>
      </c>
      <c r="E2138" s="47">
        <v>16847.796792320001</v>
      </c>
      <c r="F2138" s="48">
        <f t="shared" si="67"/>
        <v>404347.12301568</v>
      </c>
      <c r="G2138" s="49">
        <v>25098.258546616322</v>
      </c>
      <c r="H2138" s="49">
        <v>6572.1516640000009</v>
      </c>
      <c r="I2138" s="47">
        <v>65721.516640000016</v>
      </c>
      <c r="J2138" s="50"/>
      <c r="K2138" s="50"/>
      <c r="L2138" s="49">
        <v>107385.71673877246</v>
      </c>
      <c r="M2138" s="48">
        <f t="shared" si="66"/>
        <v>609124.76660506881</v>
      </c>
    </row>
    <row r="2139" spans="1:13" s="21" customFormat="1" ht="12" customHeight="1" x14ac:dyDescent="0.2">
      <c r="A2139" s="45" t="s">
        <v>33</v>
      </c>
      <c r="B2139" s="54" t="s">
        <v>344</v>
      </c>
      <c r="C2139" s="46">
        <v>508</v>
      </c>
      <c r="D2139" s="47">
        <v>1</v>
      </c>
      <c r="E2139" s="47">
        <v>30252.542361600001</v>
      </c>
      <c r="F2139" s="48">
        <f t="shared" si="67"/>
        <v>363030.50833919999</v>
      </c>
      <c r="G2139" s="49">
        <v>51447.541405777927</v>
      </c>
      <c r="H2139" s="49">
        <v>5927.6327662933345</v>
      </c>
      <c r="I2139" s="47">
        <v>59276.327662933341</v>
      </c>
      <c r="J2139" s="50"/>
      <c r="K2139" s="50"/>
      <c r="L2139" s="49">
        <v>80645.74005345245</v>
      </c>
      <c r="M2139" s="48">
        <f t="shared" si="66"/>
        <v>560327.75022765703</v>
      </c>
    </row>
    <row r="2140" spans="1:13" s="21" customFormat="1" ht="12" customHeight="1" x14ac:dyDescent="0.2">
      <c r="A2140" s="45" t="s">
        <v>345</v>
      </c>
      <c r="B2140" s="54" t="s">
        <v>346</v>
      </c>
      <c r="C2140" s="46">
        <v>508</v>
      </c>
      <c r="D2140" s="47">
        <v>1</v>
      </c>
      <c r="E2140" s="47">
        <v>19624.189751295999</v>
      </c>
      <c r="F2140" s="48">
        <f t="shared" si="67"/>
        <v>235490.27701555198</v>
      </c>
      <c r="G2140" s="49">
        <v>0</v>
      </c>
      <c r="H2140" s="49">
        <v>3311.6049585493329</v>
      </c>
      <c r="I2140" s="47">
        <v>33116.049585493325</v>
      </c>
      <c r="J2140" s="50"/>
      <c r="K2140" s="50"/>
      <c r="L2140" s="49">
        <v>22494.564768223274</v>
      </c>
      <c r="M2140" s="48">
        <f t="shared" si="66"/>
        <v>294412.49632781791</v>
      </c>
    </row>
    <row r="2141" spans="1:13" s="21" customFormat="1" ht="12" customHeight="1" x14ac:dyDescent="0.2">
      <c r="A2141" s="45" t="s">
        <v>28</v>
      </c>
      <c r="B2141" s="54" t="s">
        <v>346</v>
      </c>
      <c r="C2141" s="46">
        <v>508</v>
      </c>
      <c r="D2141" s="47">
        <v>1</v>
      </c>
      <c r="E2141" s="47">
        <v>9385.2750950400005</v>
      </c>
      <c r="F2141" s="48">
        <f t="shared" si="67"/>
        <v>112623.30114048001</v>
      </c>
      <c r="G2141" s="49">
        <v>15202.95477602304</v>
      </c>
      <c r="H2141" s="49">
        <v>2070.1191143822225</v>
      </c>
      <c r="I2141" s="47">
        <v>20701.191143822223</v>
      </c>
      <c r="J2141" s="50"/>
      <c r="K2141" s="50"/>
      <c r="L2141" s="49">
        <v>42434.212427939143</v>
      </c>
      <c r="M2141" s="48">
        <f t="shared" si="66"/>
        <v>193031.77860264663</v>
      </c>
    </row>
    <row r="2142" spans="1:13" s="21" customFormat="1" ht="12" customHeight="1" x14ac:dyDescent="0.2">
      <c r="A2142" s="45" t="s">
        <v>224</v>
      </c>
      <c r="B2142" s="54" t="s">
        <v>347</v>
      </c>
      <c r="C2142" s="46">
        <v>508</v>
      </c>
      <c r="D2142" s="47">
        <v>1</v>
      </c>
      <c r="E2142" s="47">
        <v>8110.6293964799997</v>
      </c>
      <c r="F2142" s="48">
        <f t="shared" si="67"/>
        <v>97327.552757760001</v>
      </c>
      <c r="G2142" s="49">
        <v>0</v>
      </c>
      <c r="H2142" s="49">
        <v>1698.4382327466667</v>
      </c>
      <c r="I2142" s="47">
        <v>16984.382327466668</v>
      </c>
      <c r="J2142" s="50"/>
      <c r="K2142" s="50"/>
      <c r="L2142" s="49">
        <v>38854.620648596305</v>
      </c>
      <c r="M2142" s="48">
        <f t="shared" si="66"/>
        <v>154864.99396656966</v>
      </c>
    </row>
    <row r="2143" spans="1:13" s="21" customFormat="1" ht="12" customHeight="1" x14ac:dyDescent="0.2">
      <c r="A2143" s="45" t="s">
        <v>224</v>
      </c>
      <c r="B2143" s="54" t="s">
        <v>347</v>
      </c>
      <c r="C2143" s="46">
        <v>508</v>
      </c>
      <c r="D2143" s="47">
        <v>1</v>
      </c>
      <c r="E2143" s="47">
        <v>8115.0172313599996</v>
      </c>
      <c r="F2143" s="48">
        <f t="shared" si="67"/>
        <v>97380.206776320003</v>
      </c>
      <c r="G2143" s="49">
        <v>10638.357159026691</v>
      </c>
      <c r="H2143" s="49">
        <v>1782.8652855751116</v>
      </c>
      <c r="I2143" s="47">
        <v>17828.652855751116</v>
      </c>
      <c r="J2143" s="50"/>
      <c r="K2143" s="50"/>
      <c r="L2143" s="49">
        <v>37538.799233077465</v>
      </c>
      <c r="M2143" s="48">
        <f t="shared" si="66"/>
        <v>165168.8813097504</v>
      </c>
    </row>
    <row r="2144" spans="1:13" s="21" customFormat="1" ht="12" customHeight="1" x14ac:dyDescent="0.2">
      <c r="A2144" s="45" t="s">
        <v>28</v>
      </c>
      <c r="B2144" s="54" t="s">
        <v>347</v>
      </c>
      <c r="C2144" s="46">
        <v>508</v>
      </c>
      <c r="D2144" s="47">
        <v>1</v>
      </c>
      <c r="E2144" s="47">
        <v>6317.2362240000002</v>
      </c>
      <c r="F2144" s="48">
        <f t="shared" si="67"/>
        <v>75806.834688000003</v>
      </c>
      <c r="G2144" s="49">
        <v>0</v>
      </c>
      <c r="H2144" s="49">
        <v>1399.5393706666666</v>
      </c>
      <c r="I2144" s="47">
        <v>13995.393706666668</v>
      </c>
      <c r="J2144" s="50"/>
      <c r="K2144" s="50"/>
      <c r="L2144" s="49">
        <v>35334.777800628908</v>
      </c>
      <c r="M2144" s="48">
        <f t="shared" si="66"/>
        <v>126536.54556596224</v>
      </c>
    </row>
    <row r="2145" spans="1:13" s="21" customFormat="1" ht="12" customHeight="1" x14ac:dyDescent="0.2">
      <c r="A2145" s="45" t="s">
        <v>28</v>
      </c>
      <c r="B2145" s="54" t="s">
        <v>347</v>
      </c>
      <c r="C2145" s="46">
        <v>508</v>
      </c>
      <c r="D2145" s="47">
        <v>2</v>
      </c>
      <c r="E2145" s="47">
        <v>6648.1937100799996</v>
      </c>
      <c r="F2145" s="48">
        <f t="shared" si="67"/>
        <v>159556.64904192</v>
      </c>
      <c r="G2145" s="49">
        <v>13888.301831479297</v>
      </c>
      <c r="H2145" s="49">
        <v>3054.8677985280005</v>
      </c>
      <c r="I2145" s="47">
        <v>30548.677985280006</v>
      </c>
      <c r="J2145" s="50"/>
      <c r="K2145" s="50"/>
      <c r="L2145" s="49">
        <v>72968.184929097115</v>
      </c>
      <c r="M2145" s="48">
        <f t="shared" si="66"/>
        <v>280016.68158630439</v>
      </c>
    </row>
    <row r="2146" spans="1:13" s="21" customFormat="1" ht="12" customHeight="1" x14ac:dyDescent="0.2">
      <c r="A2146" s="45" t="s">
        <v>28</v>
      </c>
      <c r="B2146" s="54" t="s">
        <v>347</v>
      </c>
      <c r="C2146" s="46">
        <v>508</v>
      </c>
      <c r="D2146" s="47">
        <v>1</v>
      </c>
      <c r="E2146" s="47">
        <v>6649.58854144</v>
      </c>
      <c r="F2146" s="48">
        <f t="shared" si="67"/>
        <v>79795.06249728</v>
      </c>
      <c r="G2146" s="49">
        <v>4630.1737623797762</v>
      </c>
      <c r="H2146" s="49">
        <v>1503.4291376924446</v>
      </c>
      <c r="I2146" s="47">
        <v>15034.291376924446</v>
      </c>
      <c r="J2146" s="50"/>
      <c r="K2146" s="50"/>
      <c r="L2146" s="49">
        <v>36305.536320844796</v>
      </c>
      <c r="M2146" s="48">
        <f t="shared" si="66"/>
        <v>137268.49309512146</v>
      </c>
    </row>
    <row r="2147" spans="1:13" s="21" customFormat="1" ht="12" customHeight="1" x14ac:dyDescent="0.2">
      <c r="A2147" s="45" t="s">
        <v>28</v>
      </c>
      <c r="B2147" s="54" t="s">
        <v>347</v>
      </c>
      <c r="C2147" s="46">
        <v>508</v>
      </c>
      <c r="D2147" s="47">
        <v>1</v>
      </c>
      <c r="E2147" s="47">
        <v>7019.1513599999998</v>
      </c>
      <c r="F2147" s="48">
        <f t="shared" si="67"/>
        <v>84229.816319999998</v>
      </c>
      <c r="G2147" s="49">
        <v>0</v>
      </c>
      <c r="H2147" s="49">
        <v>1516.5252266666666</v>
      </c>
      <c r="I2147" s="47">
        <v>15165.252266666666</v>
      </c>
      <c r="J2147" s="50"/>
      <c r="K2147" s="50"/>
      <c r="L2147" s="49">
        <v>36690.404800761593</v>
      </c>
      <c r="M2147" s="48">
        <f t="shared" si="66"/>
        <v>137601.99861409492</v>
      </c>
    </row>
    <row r="2148" spans="1:13" s="21" customFormat="1" ht="12" customHeight="1" x14ac:dyDescent="0.2">
      <c r="A2148" s="45" t="s">
        <v>28</v>
      </c>
      <c r="B2148" s="54" t="s">
        <v>347</v>
      </c>
      <c r="C2148" s="46">
        <v>508</v>
      </c>
      <c r="D2148" s="47">
        <v>1</v>
      </c>
      <c r="E2148" s="47">
        <v>7380.4014336</v>
      </c>
      <c r="F2148" s="48">
        <f t="shared" si="67"/>
        <v>88564.8172032</v>
      </c>
      <c r="G2148" s="49">
        <v>10035.59384076288</v>
      </c>
      <c r="H2148" s="49">
        <v>1681.8491437511111</v>
      </c>
      <c r="I2148" s="47">
        <v>16818.491437511111</v>
      </c>
      <c r="J2148" s="50"/>
      <c r="K2148" s="50"/>
      <c r="L2148" s="49">
        <v>38542.027069650452</v>
      </c>
      <c r="M2148" s="48">
        <f t="shared" si="66"/>
        <v>155642.77869487557</v>
      </c>
    </row>
    <row r="2149" spans="1:13" s="21" customFormat="1" ht="12" customHeight="1" x14ac:dyDescent="0.2">
      <c r="A2149" s="45" t="s">
        <v>28</v>
      </c>
      <c r="B2149" s="54" t="s">
        <v>347</v>
      </c>
      <c r="C2149" s="46">
        <v>508</v>
      </c>
      <c r="D2149" s="47">
        <v>1</v>
      </c>
      <c r="E2149" s="47">
        <v>7643.8487756799996</v>
      </c>
      <c r="F2149" s="48">
        <f t="shared" si="67"/>
        <v>91726.185308159998</v>
      </c>
      <c r="G2149" s="49">
        <v>7736.2940859310065</v>
      </c>
      <c r="H2149" s="49">
        <v>1701.6735357439998</v>
      </c>
      <c r="I2149" s="47">
        <v>17016.735357439997</v>
      </c>
      <c r="J2149" s="50"/>
      <c r="K2149" s="50"/>
      <c r="L2149" s="49">
        <v>38761.846314431576</v>
      </c>
      <c r="M2149" s="48">
        <f t="shared" si="66"/>
        <v>156942.73460170659</v>
      </c>
    </row>
    <row r="2150" spans="1:13" s="21" customFormat="1" ht="12" customHeight="1" x14ac:dyDescent="0.2">
      <c r="A2150" s="45" t="s">
        <v>28</v>
      </c>
      <c r="B2150" s="54" t="s">
        <v>347</v>
      </c>
      <c r="C2150" s="46">
        <v>508</v>
      </c>
      <c r="D2150" s="47">
        <v>1</v>
      </c>
      <c r="E2150" s="47">
        <v>9422.5539532799994</v>
      </c>
      <c r="F2150" s="48">
        <f t="shared" si="67"/>
        <v>113070.64743935999</v>
      </c>
      <c r="G2150" s="49">
        <v>0</v>
      </c>
      <c r="H2150" s="49">
        <v>1917.0923255466666</v>
      </c>
      <c r="I2150" s="47">
        <v>19170.923255466667</v>
      </c>
      <c r="J2150" s="50"/>
      <c r="K2150" s="50"/>
      <c r="L2150" s="49">
        <v>41157.191466375683</v>
      </c>
      <c r="M2150" s="48">
        <f t="shared" si="66"/>
        <v>175315.85448674901</v>
      </c>
    </row>
    <row r="2151" spans="1:13" s="21" customFormat="1" ht="12" customHeight="1" x14ac:dyDescent="0.2">
      <c r="A2151" s="45" t="s">
        <v>28</v>
      </c>
      <c r="B2151" s="54" t="s">
        <v>347</v>
      </c>
      <c r="C2151" s="46">
        <v>508</v>
      </c>
      <c r="D2151" s="47">
        <v>1</v>
      </c>
      <c r="E2151" s="47">
        <v>9538.8622950400004</v>
      </c>
      <c r="F2151" s="48">
        <f t="shared" si="67"/>
        <v>114466.34754048</v>
      </c>
      <c r="G2151" s="49">
        <v>12325.28912257843</v>
      </c>
      <c r="H2151" s="49">
        <v>2065.5755191182225</v>
      </c>
      <c r="I2151" s="47">
        <v>20655.755191182223</v>
      </c>
      <c r="J2151" s="50"/>
      <c r="K2151" s="50"/>
      <c r="L2151" s="49">
        <v>42460.113859773643</v>
      </c>
      <c r="M2151" s="48">
        <f t="shared" si="66"/>
        <v>191973.08123313251</v>
      </c>
    </row>
    <row r="2152" spans="1:13" s="21" customFormat="1" ht="12" customHeight="1" x14ac:dyDescent="0.2">
      <c r="A2152" s="45" t="s">
        <v>28</v>
      </c>
      <c r="B2152" s="54" t="s">
        <v>347</v>
      </c>
      <c r="C2152" s="46">
        <v>508</v>
      </c>
      <c r="D2152" s="47">
        <v>1</v>
      </c>
      <c r="E2152" s="47">
        <v>9891.2389222399997</v>
      </c>
      <c r="F2152" s="48">
        <f t="shared" si="67"/>
        <v>118694.86706687999</v>
      </c>
      <c r="G2152" s="49">
        <v>12699.090248712193</v>
      </c>
      <c r="H2152" s="49">
        <v>2128.2202528426669</v>
      </c>
      <c r="I2152" s="47">
        <v>21282.202528426667</v>
      </c>
      <c r="J2152" s="50"/>
      <c r="K2152" s="50"/>
      <c r="L2152" s="49">
        <v>43289.960296796744</v>
      </c>
      <c r="M2152" s="48">
        <f t="shared" si="66"/>
        <v>198094.34039365826</v>
      </c>
    </row>
    <row r="2153" spans="1:13" s="21" customFormat="1" ht="12" customHeight="1" x14ac:dyDescent="0.2">
      <c r="A2153" s="45" t="s">
        <v>28</v>
      </c>
      <c r="B2153" s="54" t="s">
        <v>347</v>
      </c>
      <c r="C2153" s="46">
        <v>508</v>
      </c>
      <c r="D2153" s="47">
        <v>1</v>
      </c>
      <c r="E2153" s="47">
        <v>10081.825495040001</v>
      </c>
      <c r="F2153" s="48">
        <f t="shared" si="67"/>
        <v>120981.90594048001</v>
      </c>
      <c r="G2153" s="49">
        <v>12901.264485138434</v>
      </c>
      <c r="H2153" s="49">
        <v>2162.1023102293334</v>
      </c>
      <c r="I2153" s="47">
        <v>21621.023102293337</v>
      </c>
      <c r="J2153" s="50"/>
      <c r="K2153" s="50"/>
      <c r="L2153" s="49">
        <v>43822.968258263689</v>
      </c>
      <c r="M2153" s="48">
        <f t="shared" si="66"/>
        <v>201489.2640964048</v>
      </c>
    </row>
    <row r="2154" spans="1:13" s="21" customFormat="1" ht="12" customHeight="1" x14ac:dyDescent="0.2">
      <c r="A2154" s="45" t="s">
        <v>28</v>
      </c>
      <c r="B2154" s="54" t="s">
        <v>347</v>
      </c>
      <c r="C2154" s="46">
        <v>508</v>
      </c>
      <c r="D2154" s="47">
        <v>1</v>
      </c>
      <c r="E2154" s="47">
        <v>10461.2456</v>
      </c>
      <c r="F2154" s="48">
        <f t="shared" si="67"/>
        <v>125534.9472</v>
      </c>
      <c r="G2154" s="49">
        <v>6651.8766662399994</v>
      </c>
      <c r="H2154" s="49">
        <v>2159.881186666667</v>
      </c>
      <c r="I2154" s="47">
        <v>21598.811866666667</v>
      </c>
      <c r="J2154" s="50"/>
      <c r="K2154" s="50"/>
      <c r="L2154" s="49">
        <v>43939.652358513071</v>
      </c>
      <c r="M2154" s="48">
        <f t="shared" si="66"/>
        <v>199885.16927808637</v>
      </c>
    </row>
    <row r="2155" spans="1:13" s="21" customFormat="1" ht="12" customHeight="1" x14ac:dyDescent="0.2">
      <c r="A2155" s="45" t="s">
        <v>28</v>
      </c>
      <c r="B2155" s="54" t="s">
        <v>347</v>
      </c>
      <c r="C2155" s="46">
        <v>508</v>
      </c>
      <c r="D2155" s="47">
        <v>1</v>
      </c>
      <c r="E2155" s="47">
        <v>11096.366295039999</v>
      </c>
      <c r="F2155" s="48">
        <f t="shared" si="67"/>
        <v>133156.39554047998</v>
      </c>
      <c r="G2155" s="49">
        <v>10483.117024333822</v>
      </c>
      <c r="H2155" s="49">
        <v>2305.8641016319998</v>
      </c>
      <c r="I2155" s="47">
        <v>23058.641016319998</v>
      </c>
      <c r="J2155" s="50"/>
      <c r="K2155" s="50"/>
      <c r="L2155" s="49">
        <v>45203.911116645635</v>
      </c>
      <c r="M2155" s="48">
        <f t="shared" si="66"/>
        <v>214207.92879941146</v>
      </c>
    </row>
    <row r="2156" spans="1:13" s="21" customFormat="1" ht="12" customHeight="1" x14ac:dyDescent="0.2">
      <c r="A2156" s="45" t="s">
        <v>28</v>
      </c>
      <c r="B2156" s="54" t="s">
        <v>347</v>
      </c>
      <c r="C2156" s="46">
        <v>508</v>
      </c>
      <c r="D2156" s="47">
        <v>1</v>
      </c>
      <c r="E2156" s="47">
        <v>11121.275975680001</v>
      </c>
      <c r="F2156" s="48">
        <f t="shared" si="67"/>
        <v>133455.31170816001</v>
      </c>
      <c r="G2156" s="49">
        <v>14003.913555001345</v>
      </c>
      <c r="H2156" s="49">
        <v>2346.8935067875559</v>
      </c>
      <c r="I2156" s="47">
        <v>23468.935067875558</v>
      </c>
      <c r="J2156" s="50"/>
      <c r="K2156" s="50"/>
      <c r="L2156" s="49">
        <v>45559.238894702408</v>
      </c>
      <c r="M2156" s="48">
        <f t="shared" si="66"/>
        <v>218834.29273252684</v>
      </c>
    </row>
    <row r="2157" spans="1:13" s="21" customFormat="1" ht="12" customHeight="1" x14ac:dyDescent="0.2">
      <c r="A2157" s="45" t="s">
        <v>28</v>
      </c>
      <c r="B2157" s="54" t="s">
        <v>347</v>
      </c>
      <c r="C2157" s="46">
        <v>508</v>
      </c>
      <c r="D2157" s="47">
        <v>1</v>
      </c>
      <c r="E2157" s="47">
        <v>11163.425495040001</v>
      </c>
      <c r="F2157" s="48">
        <f t="shared" si="67"/>
        <v>133961.10594048002</v>
      </c>
      <c r="G2157" s="49">
        <v>21072.938647707648</v>
      </c>
      <c r="H2157" s="49">
        <v>2427.9613407573338</v>
      </c>
      <c r="I2157" s="47">
        <v>24279.613407573335</v>
      </c>
      <c r="J2157" s="50"/>
      <c r="K2157" s="50"/>
      <c r="L2157" s="49">
        <v>46261.312278587553</v>
      </c>
      <c r="M2157" s="48">
        <f t="shared" si="66"/>
        <v>228002.93161510586</v>
      </c>
    </row>
    <row r="2158" spans="1:13" s="21" customFormat="1" ht="12" customHeight="1" x14ac:dyDescent="0.2">
      <c r="A2158" s="45" t="s">
        <v>28</v>
      </c>
      <c r="B2158" s="54" t="s">
        <v>347</v>
      </c>
      <c r="C2158" s="46">
        <v>508</v>
      </c>
      <c r="D2158" s="47">
        <v>1</v>
      </c>
      <c r="E2158" s="47">
        <v>11487.90549504</v>
      </c>
      <c r="F2158" s="48">
        <f t="shared" si="67"/>
        <v>137854.86594048</v>
      </c>
      <c r="G2158" s="49">
        <v>0</v>
      </c>
      <c r="H2158" s="49">
        <v>2261.3175825066669</v>
      </c>
      <c r="I2158" s="47">
        <v>22613.175825066668</v>
      </c>
      <c r="J2158" s="50"/>
      <c r="K2158" s="50"/>
      <c r="L2158" s="49">
        <v>44818.124006134123</v>
      </c>
      <c r="M2158" s="48">
        <f t="shared" si="66"/>
        <v>207547.48335418745</v>
      </c>
    </row>
    <row r="2159" spans="1:13" s="21" customFormat="1" ht="12" customHeight="1" x14ac:dyDescent="0.2">
      <c r="A2159" s="45" t="s">
        <v>29</v>
      </c>
      <c r="B2159" s="54" t="s">
        <v>347</v>
      </c>
      <c r="C2159" s="46">
        <v>508</v>
      </c>
      <c r="D2159" s="47">
        <v>1</v>
      </c>
      <c r="E2159" s="47">
        <v>5596.3671296000002</v>
      </c>
      <c r="F2159" s="48">
        <f t="shared" si="67"/>
        <v>67156.405555200006</v>
      </c>
      <c r="G2159" s="49">
        <v>6107.3176883097603</v>
      </c>
      <c r="H2159" s="49">
        <v>1343.3642476800001</v>
      </c>
      <c r="I2159" s="47">
        <v>13433.6424768</v>
      </c>
      <c r="J2159" s="50"/>
      <c r="K2159" s="50"/>
      <c r="L2159" s="49">
        <v>34943.655136326866</v>
      </c>
      <c r="M2159" s="48">
        <f t="shared" si="66"/>
        <v>122984.38510431664</v>
      </c>
    </row>
    <row r="2160" spans="1:13" s="21" customFormat="1" ht="12" customHeight="1" x14ac:dyDescent="0.2">
      <c r="A2160" s="45" t="s">
        <v>29</v>
      </c>
      <c r="B2160" s="54" t="s">
        <v>347</v>
      </c>
      <c r="C2160" s="46">
        <v>508</v>
      </c>
      <c r="D2160" s="47">
        <v>1</v>
      </c>
      <c r="E2160" s="47">
        <v>9499.7239500800006</v>
      </c>
      <c r="F2160" s="48">
        <f t="shared" si="67"/>
        <v>113996.68740096001</v>
      </c>
      <c r="G2160" s="49">
        <v>12283.771166244866</v>
      </c>
      <c r="H2160" s="49">
        <v>2058.6175911253335</v>
      </c>
      <c r="I2160" s="47">
        <v>20586.175911253336</v>
      </c>
      <c r="J2160" s="50"/>
      <c r="K2160" s="50"/>
      <c r="L2160" s="49">
        <v>42384.95926172335</v>
      </c>
      <c r="M2160" s="48">
        <f t="shared" si="66"/>
        <v>191310.21133130693</v>
      </c>
    </row>
    <row r="2161" spans="1:13" s="21" customFormat="1" ht="12" customHeight="1" x14ac:dyDescent="0.2">
      <c r="A2161" s="45" t="s">
        <v>29</v>
      </c>
      <c r="B2161" s="54" t="s">
        <v>347</v>
      </c>
      <c r="C2161" s="46">
        <v>508</v>
      </c>
      <c r="D2161" s="47">
        <v>1</v>
      </c>
      <c r="E2161" s="47">
        <v>9541.0254950399994</v>
      </c>
      <c r="F2161" s="48">
        <f t="shared" si="67"/>
        <v>114492.30594048</v>
      </c>
      <c r="G2161" s="49">
        <v>12327.583845138435</v>
      </c>
      <c r="H2161" s="49">
        <v>2065.9600880071112</v>
      </c>
      <c r="I2161" s="47">
        <v>20659.600880071113</v>
      </c>
      <c r="J2161" s="50"/>
      <c r="K2161" s="50"/>
      <c r="L2161" s="49">
        <v>42464.267699867523</v>
      </c>
      <c r="M2161" s="48">
        <f t="shared" si="66"/>
        <v>192009.71845356419</v>
      </c>
    </row>
    <row r="2162" spans="1:13" s="21" customFormat="1" ht="12" customHeight="1" x14ac:dyDescent="0.2">
      <c r="A2162" s="45" t="s">
        <v>29</v>
      </c>
      <c r="B2162" s="54" t="s">
        <v>347</v>
      </c>
      <c r="C2162" s="46">
        <v>508</v>
      </c>
      <c r="D2162" s="47">
        <v>1</v>
      </c>
      <c r="E2162" s="47">
        <v>10529.726438399999</v>
      </c>
      <c r="F2162" s="48">
        <f t="shared" si="67"/>
        <v>126356.71726079998</v>
      </c>
      <c r="G2162" s="49">
        <v>6688.19890292736</v>
      </c>
      <c r="H2162" s="49">
        <v>2171.6751088355559</v>
      </c>
      <c r="I2162" s="47">
        <v>21716.751088355555</v>
      </c>
      <c r="J2162" s="50"/>
      <c r="K2162" s="50"/>
      <c r="L2162" s="49">
        <v>44041.791498550745</v>
      </c>
      <c r="M2162" s="48">
        <f t="shared" si="66"/>
        <v>200975.13385946921</v>
      </c>
    </row>
    <row r="2163" spans="1:13" s="21" customFormat="1" ht="12" customHeight="1" x14ac:dyDescent="0.2">
      <c r="A2163" s="45" t="s">
        <v>29</v>
      </c>
      <c r="B2163" s="54" t="s">
        <v>347</v>
      </c>
      <c r="C2163" s="46">
        <v>508</v>
      </c>
      <c r="D2163" s="47">
        <v>1</v>
      </c>
      <c r="E2163" s="47">
        <v>13522.93156864</v>
      </c>
      <c r="F2163" s="48">
        <f t="shared" si="67"/>
        <v>162275.17882368001</v>
      </c>
      <c r="G2163" s="49">
        <v>20689.487260016642</v>
      </c>
      <c r="H2163" s="49">
        <v>2817.195977671111</v>
      </c>
      <c r="I2163" s="47">
        <v>28171.959776711112</v>
      </c>
      <c r="J2163" s="50"/>
      <c r="K2163" s="50"/>
      <c r="L2163" s="49">
        <v>49632.208789344666</v>
      </c>
      <c r="M2163" s="48">
        <f t="shared" si="66"/>
        <v>263586.03062742349</v>
      </c>
    </row>
    <row r="2164" spans="1:13" s="21" customFormat="1" ht="12" customHeight="1" x14ac:dyDescent="0.2">
      <c r="A2164" s="45" t="s">
        <v>30</v>
      </c>
      <c r="B2164" s="54" t="s">
        <v>347</v>
      </c>
      <c r="C2164" s="46">
        <v>508</v>
      </c>
      <c r="D2164" s="47">
        <v>2</v>
      </c>
      <c r="E2164" s="47">
        <v>7355.6682700800002</v>
      </c>
      <c r="F2164" s="48">
        <f t="shared" si="67"/>
        <v>176536.03848192</v>
      </c>
      <c r="G2164" s="49">
        <v>10009.356900900866</v>
      </c>
      <c r="H2164" s="49">
        <v>3250.063515249778</v>
      </c>
      <c r="I2164" s="47">
        <v>32500.63515249778</v>
      </c>
      <c r="J2164" s="50"/>
      <c r="K2164" s="50"/>
      <c r="L2164" s="49">
        <v>76165.238783640874</v>
      </c>
      <c r="M2164" s="48">
        <f t="shared" si="66"/>
        <v>298461.33283420932</v>
      </c>
    </row>
    <row r="2165" spans="1:13" s="21" customFormat="1" ht="12" customHeight="1" x14ac:dyDescent="0.2">
      <c r="A2165" s="45" t="s">
        <v>30</v>
      </c>
      <c r="B2165" s="54" t="s">
        <v>347</v>
      </c>
      <c r="C2165" s="46">
        <v>508</v>
      </c>
      <c r="D2165" s="47">
        <v>1</v>
      </c>
      <c r="E2165" s="47">
        <v>7726.6328422400002</v>
      </c>
      <c r="F2165" s="48">
        <f t="shared" si="67"/>
        <v>92719.594106880002</v>
      </c>
      <c r="G2165" s="49">
        <v>13003.59514881024</v>
      </c>
      <c r="H2165" s="49">
        <v>1770.6420409600003</v>
      </c>
      <c r="I2165" s="47">
        <v>17706.420409600003</v>
      </c>
      <c r="J2165" s="50"/>
      <c r="K2165" s="50"/>
      <c r="L2165" s="49">
        <v>39331.829218024533</v>
      </c>
      <c r="M2165" s="48">
        <f t="shared" si="66"/>
        <v>164532.08092427478</v>
      </c>
    </row>
    <row r="2166" spans="1:13" s="21" customFormat="1" ht="12" customHeight="1" x14ac:dyDescent="0.2">
      <c r="A2166" s="45" t="s">
        <v>35</v>
      </c>
      <c r="B2166" s="54" t="s">
        <v>347</v>
      </c>
      <c r="C2166" s="46">
        <v>508</v>
      </c>
      <c r="D2166" s="47">
        <v>1</v>
      </c>
      <c r="E2166" s="47">
        <v>7084.4272179199997</v>
      </c>
      <c r="F2166" s="48">
        <f t="shared" si="67"/>
        <v>85013.126615040004</v>
      </c>
      <c r="G2166" s="49">
        <v>7291.218294577151</v>
      </c>
      <c r="H2166" s="49">
        <v>1603.7747631359998</v>
      </c>
      <c r="I2166" s="47">
        <v>16037.747631359996</v>
      </c>
      <c r="J2166" s="50"/>
      <c r="K2166" s="50"/>
      <c r="L2166" s="49">
        <v>37482.424641332043</v>
      </c>
      <c r="M2166" s="48">
        <f t="shared" si="66"/>
        <v>147428.29194544518</v>
      </c>
    </row>
    <row r="2167" spans="1:13" s="21" customFormat="1" ht="12" customHeight="1" x14ac:dyDescent="0.2">
      <c r="A2167" s="45" t="s">
        <v>35</v>
      </c>
      <c r="B2167" s="54" t="s">
        <v>347</v>
      </c>
      <c r="C2167" s="46">
        <v>508</v>
      </c>
      <c r="D2167" s="47">
        <v>1</v>
      </c>
      <c r="E2167" s="47">
        <v>8529.1843686400007</v>
      </c>
      <c r="F2167" s="48">
        <f t="shared" si="67"/>
        <v>102350.21242368</v>
      </c>
      <c r="G2167" s="49">
        <v>5627.1113891266559</v>
      </c>
      <c r="H2167" s="49">
        <v>1827.1373079324444</v>
      </c>
      <c r="I2167" s="47">
        <v>18271.373079324447</v>
      </c>
      <c r="J2167" s="50"/>
      <c r="K2167" s="50"/>
      <c r="L2167" s="49">
        <v>40156.615331668916</v>
      </c>
      <c r="M2167" s="48">
        <f t="shared" si="66"/>
        <v>168232.44953173248</v>
      </c>
    </row>
    <row r="2168" spans="1:13" s="21" customFormat="1" ht="12" customHeight="1" x14ac:dyDescent="0.2">
      <c r="A2168" s="45" t="s">
        <v>35</v>
      </c>
      <c r="B2168" s="54" t="s">
        <v>347</v>
      </c>
      <c r="C2168" s="46">
        <v>508</v>
      </c>
      <c r="D2168" s="47">
        <v>1</v>
      </c>
      <c r="E2168" s="47">
        <v>11077.43396864</v>
      </c>
      <c r="F2168" s="48">
        <f t="shared" si="67"/>
        <v>132929.20762368001</v>
      </c>
      <c r="G2168" s="49">
        <v>17446.757442416641</v>
      </c>
      <c r="H2168" s="49">
        <v>2375.6477998933333</v>
      </c>
      <c r="I2168" s="47">
        <v>23756.477998933333</v>
      </c>
      <c r="J2168" s="50"/>
      <c r="K2168" s="50"/>
      <c r="L2168" s="49">
        <v>45808.260274372238</v>
      </c>
      <c r="M2168" s="48">
        <f t="shared" si="66"/>
        <v>222316.35113929556</v>
      </c>
    </row>
    <row r="2169" spans="1:13" s="21" customFormat="1" ht="12" customHeight="1" x14ac:dyDescent="0.2">
      <c r="A2169" s="45" t="s">
        <v>42</v>
      </c>
      <c r="B2169" s="54" t="s">
        <v>347</v>
      </c>
      <c r="C2169" s="46">
        <v>508</v>
      </c>
      <c r="D2169" s="47">
        <v>1</v>
      </c>
      <c r="E2169" s="47">
        <v>50919.38</v>
      </c>
      <c r="F2169" s="48">
        <f t="shared" si="67"/>
        <v>611032.55999999994</v>
      </c>
      <c r="G2169" s="49">
        <v>0</v>
      </c>
      <c r="H2169" s="49">
        <v>8527.4699999999975</v>
      </c>
      <c r="I2169" s="47">
        <v>85274.699999999983</v>
      </c>
      <c r="J2169" s="50"/>
      <c r="K2169" s="50"/>
      <c r="L2169" s="49">
        <v>63323.948999999993</v>
      </c>
      <c r="M2169" s="48">
        <f t="shared" si="66"/>
        <v>768158.67899999989</v>
      </c>
    </row>
    <row r="2170" spans="1:13" s="21" customFormat="1" ht="12" customHeight="1" x14ac:dyDescent="0.2">
      <c r="A2170" s="45" t="s">
        <v>216</v>
      </c>
      <c r="B2170" s="54" t="s">
        <v>347</v>
      </c>
      <c r="C2170" s="46">
        <v>508</v>
      </c>
      <c r="D2170" s="47">
        <v>1</v>
      </c>
      <c r="E2170" s="47">
        <v>11704.22549504</v>
      </c>
      <c r="F2170" s="48">
        <f t="shared" si="67"/>
        <v>140450.70594047999</v>
      </c>
      <c r="G2170" s="49">
        <v>10966.729803853825</v>
      </c>
      <c r="H2170" s="49">
        <v>2412.2394616319998</v>
      </c>
      <c r="I2170" s="47">
        <v>24122.394616319998</v>
      </c>
      <c r="J2170" s="50"/>
      <c r="K2170" s="50"/>
      <c r="L2170" s="49">
        <v>46125.155774360828</v>
      </c>
      <c r="M2170" s="48">
        <f t="shared" si="66"/>
        <v>224077.22559664666</v>
      </c>
    </row>
    <row r="2171" spans="1:13" s="21" customFormat="1" ht="12" customHeight="1" x14ac:dyDescent="0.2">
      <c r="A2171" s="45" t="s">
        <v>207</v>
      </c>
      <c r="B2171" s="54" t="s">
        <v>347</v>
      </c>
      <c r="C2171" s="46">
        <v>508</v>
      </c>
      <c r="D2171" s="47">
        <v>1</v>
      </c>
      <c r="E2171" s="47">
        <v>11533.402782720001</v>
      </c>
      <c r="F2171" s="48">
        <f t="shared" si="67"/>
        <v>138400.83339263999</v>
      </c>
      <c r="G2171" s="49">
        <v>14441.097671909374</v>
      </c>
      <c r="H2171" s="49">
        <v>2420.1604947057781</v>
      </c>
      <c r="I2171" s="47">
        <v>24201.604947057778</v>
      </c>
      <c r="J2171" s="50"/>
      <c r="K2171" s="50"/>
      <c r="L2171" s="49">
        <v>46193.754455510345</v>
      </c>
      <c r="M2171" s="48">
        <f t="shared" si="66"/>
        <v>225657.45096182328</v>
      </c>
    </row>
    <row r="2172" spans="1:13" s="21" customFormat="1" ht="12" customHeight="1" x14ac:dyDescent="0.2">
      <c r="A2172" s="45" t="s">
        <v>32</v>
      </c>
      <c r="B2172" s="54" t="s">
        <v>347</v>
      </c>
      <c r="C2172" s="46">
        <v>508</v>
      </c>
      <c r="D2172" s="47">
        <v>2</v>
      </c>
      <c r="E2172" s="47">
        <v>8101.4487756799999</v>
      </c>
      <c r="F2172" s="48">
        <f t="shared" si="67"/>
        <v>194434.77061631999</v>
      </c>
      <c r="G2172" s="49">
        <v>21600.961722482683</v>
      </c>
      <c r="H2172" s="49">
        <v>3620.070675797333</v>
      </c>
      <c r="I2172" s="47">
        <v>36200.706757973327</v>
      </c>
      <c r="J2172" s="50"/>
      <c r="K2172" s="50"/>
      <c r="L2172" s="49">
        <v>79495.501486697744</v>
      </c>
      <c r="M2172" s="48">
        <f t="shared" si="66"/>
        <v>335352.01125927106</v>
      </c>
    </row>
    <row r="2173" spans="1:13" s="21" customFormat="1" ht="12" customHeight="1" x14ac:dyDescent="0.2">
      <c r="A2173" s="45" t="s">
        <v>32</v>
      </c>
      <c r="B2173" s="54" t="s">
        <v>347</v>
      </c>
      <c r="C2173" s="46">
        <v>508</v>
      </c>
      <c r="D2173" s="47">
        <v>1</v>
      </c>
      <c r="E2173" s="47">
        <v>8107.5922636799996</v>
      </c>
      <c r="F2173" s="48">
        <f t="shared" si="67"/>
        <v>97291.107164159999</v>
      </c>
      <c r="G2173" s="49">
        <v>5403.498936655873</v>
      </c>
      <c r="H2173" s="49">
        <v>1754.529778744889</v>
      </c>
      <c r="I2173" s="47">
        <v>17545.29778744889</v>
      </c>
      <c r="J2173" s="50"/>
      <c r="K2173" s="50"/>
      <c r="L2173" s="49">
        <v>39304.267476451452</v>
      </c>
      <c r="M2173" s="48">
        <f t="shared" si="66"/>
        <v>161298.7011434611</v>
      </c>
    </row>
    <row r="2174" spans="1:13" s="21" customFormat="1" ht="12" customHeight="1" x14ac:dyDescent="0.2">
      <c r="A2174" s="45" t="s">
        <v>32</v>
      </c>
      <c r="B2174" s="54" t="s">
        <v>347</v>
      </c>
      <c r="C2174" s="46">
        <v>508</v>
      </c>
      <c r="D2174" s="47">
        <v>1</v>
      </c>
      <c r="E2174" s="47">
        <v>8480.0087756800003</v>
      </c>
      <c r="F2174" s="48">
        <f t="shared" si="67"/>
        <v>101760.10530816001</v>
      </c>
      <c r="G2174" s="49">
        <v>14002.57163655168</v>
      </c>
      <c r="H2174" s="49">
        <v>1906.6682511644447</v>
      </c>
      <c r="I2174" s="47">
        <v>19066.682511644449</v>
      </c>
      <c r="J2174" s="50"/>
      <c r="K2174" s="50"/>
      <c r="L2174" s="49">
        <v>40793.145830121459</v>
      </c>
      <c r="M2174" s="48">
        <f t="shared" si="66"/>
        <v>177529.17353764205</v>
      </c>
    </row>
    <row r="2175" spans="1:13" s="21" customFormat="1" ht="12" customHeight="1" x14ac:dyDescent="0.2">
      <c r="A2175" s="45" t="s">
        <v>32</v>
      </c>
      <c r="B2175" s="54" t="s">
        <v>347</v>
      </c>
      <c r="C2175" s="46">
        <v>508</v>
      </c>
      <c r="D2175" s="47">
        <v>1</v>
      </c>
      <c r="E2175" s="47">
        <v>8688.7246950400004</v>
      </c>
      <c r="F2175" s="48">
        <f t="shared" si="67"/>
        <v>104264.69634048</v>
      </c>
      <c r="G2175" s="49">
        <v>5711.731578249216</v>
      </c>
      <c r="H2175" s="49">
        <v>1854.6136974791114</v>
      </c>
      <c r="I2175" s="47">
        <v>18546.136974791112</v>
      </c>
      <c r="J2175" s="50"/>
      <c r="K2175" s="50"/>
      <c r="L2175" s="49">
        <v>40379.257615221126</v>
      </c>
      <c r="M2175" s="48">
        <f t="shared" si="66"/>
        <v>170756.43620622059</v>
      </c>
    </row>
    <row r="2176" spans="1:13" s="21" customFormat="1" ht="12" customHeight="1" x14ac:dyDescent="0.2">
      <c r="A2176" s="45" t="s">
        <v>32</v>
      </c>
      <c r="B2176" s="54" t="s">
        <v>347</v>
      </c>
      <c r="C2176" s="46">
        <v>508</v>
      </c>
      <c r="D2176" s="47">
        <v>1</v>
      </c>
      <c r="E2176" s="47">
        <v>8792.3895654400003</v>
      </c>
      <c r="F2176" s="48">
        <f t="shared" si="67"/>
        <v>105508.67478528</v>
      </c>
      <c r="G2176" s="49">
        <v>17300.146276528132</v>
      </c>
      <c r="H2176" s="49">
        <v>1993.2714203306668</v>
      </c>
      <c r="I2176" s="47">
        <v>19932.714203306667</v>
      </c>
      <c r="J2176" s="50"/>
      <c r="K2176" s="50"/>
      <c r="L2176" s="49">
        <v>41536.934525389304</v>
      </c>
      <c r="M2176" s="48">
        <f t="shared" si="66"/>
        <v>186271.74121083479</v>
      </c>
    </row>
    <row r="2177" spans="1:13" s="21" customFormat="1" ht="12" customHeight="1" x14ac:dyDescent="0.2">
      <c r="A2177" s="45" t="s">
        <v>32</v>
      </c>
      <c r="B2177" s="54" t="s">
        <v>347</v>
      </c>
      <c r="C2177" s="46">
        <v>508</v>
      </c>
      <c r="D2177" s="47">
        <v>1</v>
      </c>
      <c r="E2177" s="47">
        <v>9106.2222950399992</v>
      </c>
      <c r="F2177" s="48">
        <f t="shared" si="67"/>
        <v>109274.66754047999</v>
      </c>
      <c r="G2177" s="49">
        <v>8899.7584579338254</v>
      </c>
      <c r="H2177" s="49">
        <v>1957.588901632</v>
      </c>
      <c r="I2177" s="47">
        <v>19575.889016319998</v>
      </c>
      <c r="J2177" s="50"/>
      <c r="K2177" s="50"/>
      <c r="L2177" s="49">
        <v>41366.872321069503</v>
      </c>
      <c r="M2177" s="48">
        <f t="shared" si="66"/>
        <v>181074.77623743532</v>
      </c>
    </row>
    <row r="2178" spans="1:13" s="21" customFormat="1" ht="12" customHeight="1" x14ac:dyDescent="0.2">
      <c r="A2178" s="45" t="s">
        <v>32</v>
      </c>
      <c r="B2178" s="54" t="s">
        <v>347</v>
      </c>
      <c r="C2178" s="46">
        <v>508</v>
      </c>
      <c r="D2178" s="47">
        <v>1</v>
      </c>
      <c r="E2178" s="47">
        <v>10055.89997568</v>
      </c>
      <c r="F2178" s="48">
        <f t="shared" si="67"/>
        <v>120670.79970816</v>
      </c>
      <c r="G2178" s="49">
        <v>6436.8813471006715</v>
      </c>
      <c r="H2178" s="49">
        <v>2090.0716624782222</v>
      </c>
      <c r="I2178" s="47">
        <v>20900.716624782224</v>
      </c>
      <c r="J2178" s="50"/>
      <c r="K2178" s="50"/>
      <c r="L2178" s="49">
        <v>43167.642026899528</v>
      </c>
      <c r="M2178" s="48">
        <f t="shared" si="66"/>
        <v>193266.11136942066</v>
      </c>
    </row>
    <row r="2179" spans="1:13" s="21" customFormat="1" ht="12" customHeight="1" x14ac:dyDescent="0.2">
      <c r="A2179" s="45" t="s">
        <v>32</v>
      </c>
      <c r="B2179" s="54" t="s">
        <v>347</v>
      </c>
      <c r="C2179" s="46">
        <v>508</v>
      </c>
      <c r="D2179" s="47">
        <v>1</v>
      </c>
      <c r="E2179" s="47">
        <v>11172.46594048</v>
      </c>
      <c r="F2179" s="48">
        <f t="shared" si="67"/>
        <v>134069.59128575999</v>
      </c>
      <c r="G2179" s="49">
        <v>14058.215869661184</v>
      </c>
      <c r="H2179" s="49">
        <v>2355.9939449742224</v>
      </c>
      <c r="I2179" s="47">
        <v>23559.939449742222</v>
      </c>
      <c r="J2179" s="50"/>
      <c r="K2179" s="50"/>
      <c r="L2179" s="49">
        <v>45638.051601539148</v>
      </c>
      <c r="M2179" s="48">
        <f t="shared" si="66"/>
        <v>219681.79215167678</v>
      </c>
    </row>
    <row r="2180" spans="1:13" s="21" customFormat="1" ht="12" customHeight="1" x14ac:dyDescent="0.2">
      <c r="A2180" s="45" t="s">
        <v>33</v>
      </c>
      <c r="B2180" s="54" t="s">
        <v>347</v>
      </c>
      <c r="C2180" s="46">
        <v>508</v>
      </c>
      <c r="D2180" s="47">
        <v>1</v>
      </c>
      <c r="E2180" s="47">
        <v>7781.8844313600002</v>
      </c>
      <c r="F2180" s="48">
        <f t="shared" si="67"/>
        <v>93382.61317632001</v>
      </c>
      <c r="G2180" s="49">
        <v>5230.7435023933431</v>
      </c>
      <c r="H2180" s="49">
        <v>1698.4356520675556</v>
      </c>
      <c r="I2180" s="47">
        <v>16984.356520675556</v>
      </c>
      <c r="J2180" s="50"/>
      <c r="K2180" s="50"/>
      <c r="L2180" s="49">
        <v>38768.240180325702</v>
      </c>
      <c r="M2180" s="48">
        <f t="shared" si="66"/>
        <v>156064.38903178216</v>
      </c>
    </row>
    <row r="2181" spans="1:13" s="21" customFormat="1" ht="12" customHeight="1" x14ac:dyDescent="0.2">
      <c r="A2181" s="45" t="s">
        <v>33</v>
      </c>
      <c r="B2181" s="54" t="s">
        <v>347</v>
      </c>
      <c r="C2181" s="46">
        <v>508</v>
      </c>
      <c r="D2181" s="47">
        <v>1</v>
      </c>
      <c r="E2181" s="47">
        <v>13089.3112064</v>
      </c>
      <c r="F2181" s="48">
        <f t="shared" si="67"/>
        <v>157071.73447679999</v>
      </c>
      <c r="G2181" s="49">
        <v>20114.506659686398</v>
      </c>
      <c r="H2181" s="49">
        <v>2738.9034122666662</v>
      </c>
      <c r="I2181" s="47">
        <v>27389.034122666664</v>
      </c>
      <c r="J2181" s="50"/>
      <c r="K2181" s="50"/>
      <c r="L2181" s="49">
        <v>48954.17011932125</v>
      </c>
      <c r="M2181" s="48">
        <f t="shared" si="66"/>
        <v>256268.34879074094</v>
      </c>
    </row>
    <row r="2182" spans="1:13" s="21" customFormat="1" ht="12" customHeight="1" x14ac:dyDescent="0.2">
      <c r="A2182" s="45" t="s">
        <v>33</v>
      </c>
      <c r="B2182" s="54" t="s">
        <v>347</v>
      </c>
      <c r="C2182" s="46">
        <v>508</v>
      </c>
      <c r="D2182" s="47">
        <v>1</v>
      </c>
      <c r="E2182" s="47">
        <v>13194.06113792</v>
      </c>
      <c r="F2182" s="48">
        <f t="shared" si="67"/>
        <v>158328.73365504001</v>
      </c>
      <c r="G2182" s="49">
        <v>24304.086082658305</v>
      </c>
      <c r="H2182" s="49">
        <v>2800.244541952</v>
      </c>
      <c r="I2182" s="47">
        <v>28002.445419520001</v>
      </c>
      <c r="J2182" s="50"/>
      <c r="K2182" s="50"/>
      <c r="L2182" s="49">
        <v>49485.403931557732</v>
      </c>
      <c r="M2182" s="48">
        <f t="shared" si="66"/>
        <v>262920.91363072803</v>
      </c>
    </row>
    <row r="2183" spans="1:13" s="21" customFormat="1" ht="12" customHeight="1" x14ac:dyDescent="0.2">
      <c r="A2183" s="45" t="s">
        <v>33</v>
      </c>
      <c r="B2183" s="54" t="s">
        <v>347</v>
      </c>
      <c r="C2183" s="46">
        <v>508</v>
      </c>
      <c r="D2183" s="47">
        <v>1</v>
      </c>
      <c r="E2183" s="47">
        <v>13976.431738879999</v>
      </c>
      <c r="F2183" s="48">
        <f t="shared" si="67"/>
        <v>167717.18086656</v>
      </c>
      <c r="G2183" s="49">
        <v>8516.331394301953</v>
      </c>
      <c r="H2183" s="49">
        <v>2765.274355029333</v>
      </c>
      <c r="I2183" s="47">
        <v>27652.743550293333</v>
      </c>
      <c r="J2183" s="50"/>
      <c r="K2183" s="50"/>
      <c r="L2183" s="49">
        <v>49182.550922347633</v>
      </c>
      <c r="M2183" s="48">
        <f t="shared" si="66"/>
        <v>255834.08108853226</v>
      </c>
    </row>
    <row r="2184" spans="1:13" s="21" customFormat="1" ht="12" customHeight="1" x14ac:dyDescent="0.2">
      <c r="A2184" s="45" t="s">
        <v>68</v>
      </c>
      <c r="B2184" s="54" t="s">
        <v>348</v>
      </c>
      <c r="C2184" s="46">
        <v>508</v>
      </c>
      <c r="D2184" s="47">
        <v>1</v>
      </c>
      <c r="E2184" s="47">
        <v>17130.448291839999</v>
      </c>
      <c r="F2184" s="48">
        <f t="shared" si="67"/>
        <v>205565.37950207997</v>
      </c>
      <c r="G2184" s="49">
        <v>0</v>
      </c>
      <c r="H2184" s="49">
        <v>2895.9813819733331</v>
      </c>
      <c r="I2184" s="47">
        <v>28959.813819733328</v>
      </c>
      <c r="J2184" s="50"/>
      <c r="K2184" s="50"/>
      <c r="L2184" s="49">
        <v>19567.756990573063</v>
      </c>
      <c r="M2184" s="48">
        <f t="shared" si="66"/>
        <v>256988.93169435969</v>
      </c>
    </row>
    <row r="2185" spans="1:13" s="21" customFormat="1" ht="12" customHeight="1" x14ac:dyDescent="0.2">
      <c r="A2185" s="45" t="s">
        <v>109</v>
      </c>
      <c r="B2185" s="54" t="s">
        <v>348</v>
      </c>
      <c r="C2185" s="46">
        <v>508</v>
      </c>
      <c r="D2185" s="47">
        <v>1</v>
      </c>
      <c r="E2185" s="47">
        <v>10595.29952</v>
      </c>
      <c r="F2185" s="48">
        <f t="shared" si="67"/>
        <v>127143.59424000001</v>
      </c>
      <c r="G2185" s="49">
        <v>0</v>
      </c>
      <c r="H2185" s="49">
        <v>2060.5499199999999</v>
      </c>
      <c r="I2185" s="47">
        <v>20605.499199999998</v>
      </c>
      <c r="J2185" s="50"/>
      <c r="K2185" s="50"/>
      <c r="L2185" s="49">
        <v>39335.4118031744</v>
      </c>
      <c r="M2185" s="48">
        <f t="shared" si="66"/>
        <v>189145.0551631744</v>
      </c>
    </row>
    <row r="2186" spans="1:13" s="21" customFormat="1" ht="12" customHeight="1" x14ac:dyDescent="0.2">
      <c r="A2186" s="45" t="s">
        <v>109</v>
      </c>
      <c r="B2186" s="54" t="s">
        <v>348</v>
      </c>
      <c r="C2186" s="46">
        <v>508</v>
      </c>
      <c r="D2186" s="47">
        <v>2</v>
      </c>
      <c r="E2186" s="47">
        <v>12493.74071296</v>
      </c>
      <c r="F2186" s="48">
        <f t="shared" si="67"/>
        <v>299849.77711103996</v>
      </c>
      <c r="G2186" s="49">
        <v>23189.73622246195</v>
      </c>
      <c r="H2186" s="49">
        <v>5100.8092495359997</v>
      </c>
      <c r="I2186" s="47">
        <v>51008.092495359997</v>
      </c>
      <c r="J2186" s="50"/>
      <c r="K2186" s="50"/>
      <c r="L2186" s="49">
        <v>94643.420599941586</v>
      </c>
      <c r="M2186" s="48">
        <f t="shared" si="66"/>
        <v>473791.83567833953</v>
      </c>
    </row>
    <row r="2187" spans="1:13" s="21" customFormat="1" ht="12" customHeight="1" x14ac:dyDescent="0.2">
      <c r="A2187" s="45" t="s">
        <v>109</v>
      </c>
      <c r="B2187" s="54" t="s">
        <v>348</v>
      </c>
      <c r="C2187" s="46">
        <v>508</v>
      </c>
      <c r="D2187" s="47">
        <v>1</v>
      </c>
      <c r="E2187" s="47">
        <v>12818.220712959999</v>
      </c>
      <c r="F2187" s="48">
        <f t="shared" si="67"/>
        <v>153818.64855551999</v>
      </c>
      <c r="G2187" s="49">
        <v>15804.032532307969</v>
      </c>
      <c r="H2187" s="49">
        <v>2648.572571192889</v>
      </c>
      <c r="I2187" s="47">
        <v>26485.725711928888</v>
      </c>
      <c r="J2187" s="50"/>
      <c r="K2187" s="50"/>
      <c r="L2187" s="49">
        <v>48171.876129753204</v>
      </c>
      <c r="M2187" s="48">
        <f t="shared" ref="M2187:M2250" si="68">F2187+G2187+H2187+I2187+J2187+K2187+L2187</f>
        <v>246928.85550070292</v>
      </c>
    </row>
    <row r="2188" spans="1:13" s="21" customFormat="1" ht="12" customHeight="1" x14ac:dyDescent="0.2">
      <c r="A2188" s="45" t="s">
        <v>109</v>
      </c>
      <c r="B2188" s="54" t="s">
        <v>348</v>
      </c>
      <c r="C2188" s="46">
        <v>508</v>
      </c>
      <c r="D2188" s="47">
        <v>3</v>
      </c>
      <c r="E2188" s="47">
        <v>13575.34071296</v>
      </c>
      <c r="F2188" s="48">
        <f t="shared" ref="F2188:F2251" si="69">(D2188*E2188)*12</f>
        <v>488712.26566655998</v>
      </c>
      <c r="G2188" s="49">
        <v>53973.352642000908</v>
      </c>
      <c r="H2188" s="49">
        <v>8393.0021044480018</v>
      </c>
      <c r="I2188" s="47">
        <v>83930.021044480032</v>
      </c>
      <c r="J2188" s="50"/>
      <c r="K2188" s="50"/>
      <c r="L2188" s="49">
        <v>148389.25434519313</v>
      </c>
      <c r="M2188" s="48">
        <f t="shared" si="68"/>
        <v>783397.89580268215</v>
      </c>
    </row>
    <row r="2189" spans="1:13" s="21" customFormat="1" ht="12" customHeight="1" x14ac:dyDescent="0.2">
      <c r="A2189" s="45" t="s">
        <v>109</v>
      </c>
      <c r="B2189" s="54" t="s">
        <v>348</v>
      </c>
      <c r="C2189" s="46">
        <v>508</v>
      </c>
      <c r="D2189" s="47">
        <v>1</v>
      </c>
      <c r="E2189" s="47">
        <v>14499.805864960001</v>
      </c>
      <c r="F2189" s="48">
        <f t="shared" si="69"/>
        <v>173997.67037952002</v>
      </c>
      <c r="G2189" s="49">
        <v>8793.9290307747851</v>
      </c>
      <c r="H2189" s="49">
        <v>2855.4110100764447</v>
      </c>
      <c r="I2189" s="47">
        <v>28554.110100764443</v>
      </c>
      <c r="J2189" s="50"/>
      <c r="K2189" s="50"/>
      <c r="L2189" s="49">
        <v>49963.163198785245</v>
      </c>
      <c r="M2189" s="48">
        <f t="shared" si="68"/>
        <v>264164.2837199209</v>
      </c>
    </row>
    <row r="2190" spans="1:13" s="21" customFormat="1" ht="12" customHeight="1" x14ac:dyDescent="0.2">
      <c r="A2190" s="45" t="s">
        <v>43</v>
      </c>
      <c r="B2190" s="54" t="s">
        <v>349</v>
      </c>
      <c r="C2190" s="46">
        <v>508</v>
      </c>
      <c r="D2190" s="47">
        <v>1</v>
      </c>
      <c r="E2190" s="47">
        <v>27688.959999999999</v>
      </c>
      <c r="F2190" s="48">
        <f t="shared" si="69"/>
        <v>332267.52000000002</v>
      </c>
      <c r="G2190" s="49">
        <v>0</v>
      </c>
      <c r="H2190" s="49">
        <v>4655.7333333333336</v>
      </c>
      <c r="I2190" s="47">
        <v>46557.333333333336</v>
      </c>
      <c r="J2190" s="50"/>
      <c r="K2190" s="50"/>
      <c r="L2190" s="49">
        <v>31443.892559999997</v>
      </c>
      <c r="M2190" s="48">
        <f t="shared" si="68"/>
        <v>414924.47922666668</v>
      </c>
    </row>
    <row r="2191" spans="1:13" s="21" customFormat="1" ht="12" customHeight="1" x14ac:dyDescent="0.2">
      <c r="A2191" s="45" t="s">
        <v>43</v>
      </c>
      <c r="B2191" s="54" t="s">
        <v>350</v>
      </c>
      <c r="C2191" s="46">
        <v>508</v>
      </c>
      <c r="D2191" s="47">
        <v>1</v>
      </c>
      <c r="E2191" s="47">
        <v>27688.959999999999</v>
      </c>
      <c r="F2191" s="48">
        <f t="shared" si="69"/>
        <v>332267.52000000002</v>
      </c>
      <c r="G2191" s="49">
        <v>0</v>
      </c>
      <c r="H2191" s="49">
        <v>4655.7333333333336</v>
      </c>
      <c r="I2191" s="47">
        <v>46557.333333333336</v>
      </c>
      <c r="J2191" s="50"/>
      <c r="K2191" s="50"/>
      <c r="L2191" s="49">
        <v>31443.892559999997</v>
      </c>
      <c r="M2191" s="48">
        <f t="shared" si="68"/>
        <v>414924.47922666668</v>
      </c>
    </row>
    <row r="2192" spans="1:13" s="21" customFormat="1" ht="12" customHeight="1" x14ac:dyDescent="0.2">
      <c r="A2192" s="45" t="s">
        <v>48</v>
      </c>
      <c r="B2192" s="54" t="s">
        <v>351</v>
      </c>
      <c r="C2192" s="46">
        <v>508</v>
      </c>
      <c r="D2192" s="47">
        <v>1</v>
      </c>
      <c r="E2192" s="47">
        <v>28920.71030784</v>
      </c>
      <c r="F2192" s="48">
        <f t="shared" si="69"/>
        <v>347048.52369408001</v>
      </c>
      <c r="G2192" s="49">
        <v>30939.452246556673</v>
      </c>
      <c r="H2192" s="49">
        <v>5185.0933880604452</v>
      </c>
      <c r="I2192" s="47">
        <v>51850.933880604454</v>
      </c>
      <c r="J2192" s="50"/>
      <c r="K2192" s="50"/>
      <c r="L2192" s="49">
        <v>50409.38013784404</v>
      </c>
      <c r="M2192" s="48">
        <f t="shared" si="68"/>
        <v>485433.38334714563</v>
      </c>
    </row>
    <row r="2193" spans="1:13" s="21" customFormat="1" ht="12" customHeight="1" x14ac:dyDescent="0.2">
      <c r="A2193" s="45" t="s">
        <v>352</v>
      </c>
      <c r="B2193" s="54" t="s">
        <v>351</v>
      </c>
      <c r="C2193" s="46">
        <v>508</v>
      </c>
      <c r="D2193" s="47">
        <v>1</v>
      </c>
      <c r="E2193" s="47">
        <v>9512.9038950400009</v>
      </c>
      <c r="F2193" s="48">
        <f t="shared" si="69"/>
        <v>114154.84674048002</v>
      </c>
      <c r="G2193" s="49">
        <v>9223.3143388938224</v>
      </c>
      <c r="H2193" s="49">
        <v>2028.7581816320003</v>
      </c>
      <c r="I2193" s="47">
        <v>20287.581816320002</v>
      </c>
      <c r="J2193" s="50"/>
      <c r="K2193" s="50"/>
      <c r="L2193" s="49">
        <v>42138.251881654032</v>
      </c>
      <c r="M2193" s="48">
        <f t="shared" si="68"/>
        <v>187832.75295897987</v>
      </c>
    </row>
    <row r="2194" spans="1:13" s="21" customFormat="1" ht="12" customHeight="1" x14ac:dyDescent="0.2">
      <c r="A2194" s="45" t="s">
        <v>353</v>
      </c>
      <c r="B2194" s="54" t="s">
        <v>351</v>
      </c>
      <c r="C2194" s="46">
        <v>508</v>
      </c>
      <c r="D2194" s="47">
        <v>1</v>
      </c>
      <c r="E2194" s="47">
        <v>12956.9882624</v>
      </c>
      <c r="F2194" s="48">
        <f t="shared" si="69"/>
        <v>155483.85914879999</v>
      </c>
      <c r="G2194" s="49">
        <v>15951.23714875392</v>
      </c>
      <c r="H2194" s="49">
        <v>2673.2423577600002</v>
      </c>
      <c r="I2194" s="47">
        <v>26732.423577600002</v>
      </c>
      <c r="J2194" s="50"/>
      <c r="K2194" s="50"/>
      <c r="L2194" s="49">
        <v>48385.524375756089</v>
      </c>
      <c r="M2194" s="48">
        <f t="shared" si="68"/>
        <v>249226.28660867002</v>
      </c>
    </row>
    <row r="2195" spans="1:13" s="21" customFormat="1" ht="12" customHeight="1" x14ac:dyDescent="0.2">
      <c r="A2195" s="45" t="s">
        <v>353</v>
      </c>
      <c r="B2195" s="54" t="s">
        <v>351</v>
      </c>
      <c r="C2195" s="46">
        <v>508</v>
      </c>
      <c r="D2195" s="47">
        <v>9</v>
      </c>
      <c r="E2195" s="47">
        <v>16393.22800128</v>
      </c>
      <c r="F2195" s="48">
        <f t="shared" si="69"/>
        <v>1770468.6241382398</v>
      </c>
      <c r="G2195" s="49">
        <v>132275.70178036531</v>
      </c>
      <c r="H2195" s="49">
        <v>29095.334102015997</v>
      </c>
      <c r="I2195" s="47">
        <v>290953.34102016006</v>
      </c>
      <c r="J2195" s="50"/>
      <c r="K2195" s="50"/>
      <c r="L2195" s="49">
        <v>479084.41491037136</v>
      </c>
      <c r="M2195" s="48">
        <f t="shared" si="68"/>
        <v>2701877.4159511523</v>
      </c>
    </row>
    <row r="2196" spans="1:13" s="21" customFormat="1" ht="12" customHeight="1" x14ac:dyDescent="0.2">
      <c r="A2196" s="45" t="s">
        <v>353</v>
      </c>
      <c r="B2196" s="54" t="s">
        <v>351</v>
      </c>
      <c r="C2196" s="46">
        <v>508</v>
      </c>
      <c r="D2196" s="47">
        <v>1</v>
      </c>
      <c r="E2196" s="47">
        <v>16393.57670912</v>
      </c>
      <c r="F2196" s="48">
        <f t="shared" si="69"/>
        <v>196722.92050944001</v>
      </c>
      <c r="G2196" s="49">
        <v>9798.3850865172462</v>
      </c>
      <c r="H2196" s="49">
        <v>3181.5604332373332</v>
      </c>
      <c r="I2196" s="47">
        <v>31815.604332373336</v>
      </c>
      <c r="J2196" s="50"/>
      <c r="K2196" s="50"/>
      <c r="L2196" s="49">
        <v>52787.721571173941</v>
      </c>
      <c r="M2196" s="48">
        <f t="shared" si="68"/>
        <v>294306.1919327419</v>
      </c>
    </row>
    <row r="2197" spans="1:13" s="21" customFormat="1" ht="12" customHeight="1" x14ac:dyDescent="0.2">
      <c r="A2197" s="45" t="s">
        <v>353</v>
      </c>
      <c r="B2197" s="54" t="s">
        <v>351</v>
      </c>
      <c r="C2197" s="46">
        <v>508</v>
      </c>
      <c r="D2197" s="47">
        <v>1</v>
      </c>
      <c r="E2197" s="47">
        <v>16748.209121280001</v>
      </c>
      <c r="F2197" s="48">
        <f t="shared" si="69"/>
        <v>200978.50945536001</v>
      </c>
      <c r="G2197" s="49">
        <v>14979.723176890369</v>
      </c>
      <c r="H2197" s="49">
        <v>3294.9365962239999</v>
      </c>
      <c r="I2197" s="47">
        <v>32949.365962240001</v>
      </c>
      <c r="J2197" s="50"/>
      <c r="K2197" s="50"/>
      <c r="L2197" s="49">
        <v>53769.595423010614</v>
      </c>
      <c r="M2197" s="48">
        <f t="shared" si="68"/>
        <v>305972.13061372499</v>
      </c>
    </row>
    <row r="2198" spans="1:13" s="21" customFormat="1" ht="12" customHeight="1" x14ac:dyDescent="0.2">
      <c r="A2198" s="45" t="s">
        <v>353</v>
      </c>
      <c r="B2198" s="54" t="s">
        <v>351</v>
      </c>
      <c r="C2198" s="46">
        <v>508</v>
      </c>
      <c r="D2198" s="47">
        <v>2</v>
      </c>
      <c r="E2198" s="47">
        <v>16786.432000000001</v>
      </c>
      <c r="F2198" s="48">
        <f t="shared" si="69"/>
        <v>402874.36800000002</v>
      </c>
      <c r="G2198" s="49">
        <v>0</v>
      </c>
      <c r="H2198" s="49">
        <v>6288.8106666666672</v>
      </c>
      <c r="I2198" s="47">
        <v>62888.106666666667</v>
      </c>
      <c r="J2198" s="50"/>
      <c r="K2198" s="50"/>
      <c r="L2198" s="49">
        <v>86141.27165759998</v>
      </c>
      <c r="M2198" s="48">
        <f t="shared" si="68"/>
        <v>558192.55699093337</v>
      </c>
    </row>
    <row r="2199" spans="1:13" s="21" customFormat="1" ht="12" customHeight="1" x14ac:dyDescent="0.2">
      <c r="A2199" s="45" t="s">
        <v>353</v>
      </c>
      <c r="B2199" s="54" t="s">
        <v>351</v>
      </c>
      <c r="C2199" s="46">
        <v>508</v>
      </c>
      <c r="D2199" s="47">
        <v>16</v>
      </c>
      <c r="E2199" s="47">
        <v>16934.028001279999</v>
      </c>
      <c r="F2199" s="48">
        <f t="shared" si="69"/>
        <v>3251333.3762457599</v>
      </c>
      <c r="G2199" s="49">
        <v>186573.24835975986</v>
      </c>
      <c r="H2199" s="49">
        <f>52623.6275479893*1.1</f>
        <v>57885.990302788239</v>
      </c>
      <c r="I2199" s="47">
        <f>526236.275479893*1.1</f>
        <v>578859.90302788233</v>
      </c>
      <c r="J2199" s="50"/>
      <c r="K2199" s="50"/>
      <c r="L2199" s="49">
        <v>819240.29751228471</v>
      </c>
      <c r="M2199" s="48">
        <f t="shared" si="68"/>
        <v>4893892.8154484751</v>
      </c>
    </row>
    <row r="2200" spans="1:13" s="21" customFormat="1" ht="12" customHeight="1" x14ac:dyDescent="0.2">
      <c r="A2200" s="45" t="s">
        <v>353</v>
      </c>
      <c r="B2200" s="54" t="s">
        <v>351</v>
      </c>
      <c r="C2200" s="46">
        <v>508</v>
      </c>
      <c r="D2200" s="47">
        <v>1</v>
      </c>
      <c r="E2200" s="47">
        <v>16936.840161280001</v>
      </c>
      <c r="F2200" s="48">
        <f t="shared" si="69"/>
        <v>203242.08193536001</v>
      </c>
      <c r="G2200" s="49">
        <v>0</v>
      </c>
      <c r="H2200" s="49">
        <v>3169.4733602133333</v>
      </c>
      <c r="I2200" s="47">
        <v>31694.733602133336</v>
      </c>
      <c r="J2200" s="50"/>
      <c r="K2200" s="50"/>
      <c r="L2200" s="49">
        <v>43220.803337021942</v>
      </c>
      <c r="M2200" s="48">
        <f t="shared" si="68"/>
        <v>281327.09223472863</v>
      </c>
    </row>
    <row r="2201" spans="1:13" s="21" customFormat="1" ht="12" customHeight="1" x14ac:dyDescent="0.2">
      <c r="A2201" s="45" t="s">
        <v>353</v>
      </c>
      <c r="B2201" s="54" t="s">
        <v>351</v>
      </c>
      <c r="C2201" s="46">
        <v>508</v>
      </c>
      <c r="D2201" s="47">
        <v>1</v>
      </c>
      <c r="E2201" s="47">
        <v>17083.916994560001</v>
      </c>
      <c r="F2201" s="48">
        <f t="shared" si="69"/>
        <v>205007.00393472001</v>
      </c>
      <c r="G2201" s="49">
        <v>15246.81236087194</v>
      </c>
      <c r="H2201" s="49">
        <v>3353.6854740480003</v>
      </c>
      <c r="I2201" s="47">
        <v>33536.854740480005</v>
      </c>
      <c r="J2201" s="50"/>
      <c r="K2201" s="50"/>
      <c r="L2201" s="49">
        <v>54278.379504607372</v>
      </c>
      <c r="M2201" s="48">
        <f t="shared" si="68"/>
        <v>311422.73601472727</v>
      </c>
    </row>
    <row r="2202" spans="1:13" s="21" customFormat="1" ht="12" customHeight="1" x14ac:dyDescent="0.2">
      <c r="A2202" s="45" t="s">
        <v>353</v>
      </c>
      <c r="B2202" s="54" t="s">
        <v>351</v>
      </c>
      <c r="C2202" s="46">
        <v>508</v>
      </c>
      <c r="D2202" s="47">
        <v>1</v>
      </c>
      <c r="E2202" s="47">
        <v>17258.339271680001</v>
      </c>
      <c r="F2202" s="48">
        <f t="shared" si="69"/>
        <v>207100.07126016001</v>
      </c>
      <c r="G2202" s="49">
        <v>0</v>
      </c>
      <c r="H2202" s="49">
        <v>3223.0565452800001</v>
      </c>
      <c r="I2202" s="47">
        <v>32230.565452799998</v>
      </c>
      <c r="J2202" s="50"/>
      <c r="K2202" s="50"/>
      <c r="L2202" s="49">
        <v>53147.091180219308</v>
      </c>
      <c r="M2202" s="48">
        <f t="shared" si="68"/>
        <v>295700.78443845932</v>
      </c>
    </row>
    <row r="2203" spans="1:13" s="21" customFormat="1" ht="12" customHeight="1" x14ac:dyDescent="0.2">
      <c r="A2203" s="45" t="s">
        <v>353</v>
      </c>
      <c r="B2203" s="54" t="s">
        <v>351</v>
      </c>
      <c r="C2203" s="46">
        <v>508</v>
      </c>
      <c r="D2203" s="47">
        <v>1</v>
      </c>
      <c r="E2203" s="47">
        <v>17258.373017599999</v>
      </c>
      <c r="F2203" s="48">
        <f t="shared" si="69"/>
        <v>207100.4762112</v>
      </c>
      <c r="G2203" s="49">
        <v>0</v>
      </c>
      <c r="H2203" s="49">
        <v>3188.3955029333333</v>
      </c>
      <c r="I2203" s="47">
        <v>31883.955029333334</v>
      </c>
      <c r="J2203" s="50"/>
      <c r="K2203" s="50"/>
      <c r="L2203" s="49">
        <v>40838.154540771837</v>
      </c>
      <c r="M2203" s="48">
        <f t="shared" si="68"/>
        <v>283010.98128423851</v>
      </c>
    </row>
    <row r="2204" spans="1:13" s="21" customFormat="1" ht="12" customHeight="1" x14ac:dyDescent="0.2">
      <c r="A2204" s="45" t="s">
        <v>353</v>
      </c>
      <c r="B2204" s="54" t="s">
        <v>351</v>
      </c>
      <c r="C2204" s="46">
        <v>508</v>
      </c>
      <c r="D2204" s="47">
        <v>22</v>
      </c>
      <c r="E2204" s="47">
        <v>17258.508001279999</v>
      </c>
      <c r="F2204" s="48">
        <f t="shared" si="69"/>
        <v>4556246.1123379199</v>
      </c>
      <c r="G2204" s="49">
        <v>461571.50897455099</v>
      </c>
      <c r="H2204" s="49">
        <v>75742.489671679999</v>
      </c>
      <c r="I2204" s="47">
        <v>757424.89671680005</v>
      </c>
      <c r="J2204" s="50"/>
      <c r="K2204" s="50"/>
      <c r="L2204" s="49">
        <f>1191900.02436585-500000</f>
        <v>691900.02436585003</v>
      </c>
      <c r="M2204" s="48">
        <f t="shared" si="68"/>
        <v>6542885.0320668016</v>
      </c>
    </row>
    <row r="2205" spans="1:13" s="21" customFormat="1" ht="12" customHeight="1" x14ac:dyDescent="0.2">
      <c r="A2205" s="45" t="s">
        <v>353</v>
      </c>
      <c r="B2205" s="54" t="s">
        <v>351</v>
      </c>
      <c r="C2205" s="46">
        <v>508</v>
      </c>
      <c r="D2205" s="47">
        <v>1</v>
      </c>
      <c r="E2205" s="47">
        <v>17258.856709119998</v>
      </c>
      <c r="F2205" s="48">
        <f t="shared" si="69"/>
        <v>207106.28050944</v>
      </c>
      <c r="G2205" s="49">
        <v>10257.329598517248</v>
      </c>
      <c r="H2205" s="49">
        <v>3330.5808776817776</v>
      </c>
      <c r="I2205" s="47">
        <v>33305.808776817779</v>
      </c>
      <c r="J2205" s="50"/>
      <c r="K2205" s="50"/>
      <c r="L2205" s="49">
        <v>54078.286306605063</v>
      </c>
      <c r="M2205" s="48">
        <f t="shared" si="68"/>
        <v>308078.28606906184</v>
      </c>
    </row>
    <row r="2206" spans="1:13" s="21" customFormat="1" ht="12" customHeight="1" x14ac:dyDescent="0.2">
      <c r="A2206" s="45" t="s">
        <v>353</v>
      </c>
      <c r="B2206" s="54" t="s">
        <v>351</v>
      </c>
      <c r="C2206" s="46">
        <v>508</v>
      </c>
      <c r="D2206" s="47">
        <v>1</v>
      </c>
      <c r="E2206" s="47">
        <v>17474.828001279999</v>
      </c>
      <c r="F2206" s="48">
        <f t="shared" si="69"/>
        <v>209697.93601536</v>
      </c>
      <c r="G2206" s="49">
        <v>0</v>
      </c>
      <c r="H2206" s="49">
        <v>3259.1380002133333</v>
      </c>
      <c r="I2206" s="47">
        <v>32591.38000213333</v>
      </c>
      <c r="J2206" s="50"/>
      <c r="K2206" s="50"/>
      <c r="L2206" s="49">
        <v>43757.930396477961</v>
      </c>
      <c r="M2206" s="48">
        <f t="shared" si="68"/>
        <v>289306.38441418466</v>
      </c>
    </row>
    <row r="2207" spans="1:13" s="21" customFormat="1" ht="12" customHeight="1" x14ac:dyDescent="0.2">
      <c r="A2207" s="45" t="s">
        <v>353</v>
      </c>
      <c r="B2207" s="54" t="s">
        <v>351</v>
      </c>
      <c r="C2207" s="46">
        <v>508</v>
      </c>
      <c r="D2207" s="47">
        <v>1</v>
      </c>
      <c r="E2207" s="47">
        <v>17624.71699456</v>
      </c>
      <c r="F2207" s="48">
        <f t="shared" si="69"/>
        <v>211496.60393471998</v>
      </c>
      <c r="G2207" s="49">
        <v>15677.072840871937</v>
      </c>
      <c r="H2207" s="49">
        <v>3448.3254740480006</v>
      </c>
      <c r="I2207" s="47">
        <v>34483.254740480006</v>
      </c>
      <c r="J2207" s="50"/>
      <c r="K2207" s="50"/>
      <c r="L2207" s="49">
        <v>55097.992189407363</v>
      </c>
      <c r="M2207" s="48">
        <f t="shared" si="68"/>
        <v>320203.24917952728</v>
      </c>
    </row>
    <row r="2208" spans="1:13" s="21" customFormat="1" ht="12" customHeight="1" x14ac:dyDescent="0.2">
      <c r="A2208" s="45" t="s">
        <v>353</v>
      </c>
      <c r="B2208" s="54" t="s">
        <v>351</v>
      </c>
      <c r="C2208" s="46">
        <v>508</v>
      </c>
      <c r="D2208" s="47">
        <v>1</v>
      </c>
      <c r="E2208" s="47">
        <v>18340.108001280001</v>
      </c>
      <c r="F2208" s="48">
        <f t="shared" si="69"/>
        <v>220081.29601536001</v>
      </c>
      <c r="G2208" s="49">
        <v>27077.06320969728</v>
      </c>
      <c r="H2208" s="49">
        <v>3686.9639446755559</v>
      </c>
      <c r="I2208" s="47">
        <v>36869.639446755558</v>
      </c>
      <c r="J2208" s="50"/>
      <c r="K2208" s="50"/>
      <c r="L2208" s="49">
        <v>57345.354870981049</v>
      </c>
      <c r="M2208" s="48">
        <f t="shared" si="68"/>
        <v>345060.31748746947</v>
      </c>
    </row>
    <row r="2209" spans="1:13" s="21" customFormat="1" ht="12" customHeight="1" x14ac:dyDescent="0.2">
      <c r="A2209" s="45" t="s">
        <v>354</v>
      </c>
      <c r="B2209" s="54" t="s">
        <v>351</v>
      </c>
      <c r="C2209" s="46">
        <v>508</v>
      </c>
      <c r="D2209" s="47">
        <v>2</v>
      </c>
      <c r="E2209" s="47">
        <v>15933.08075008</v>
      </c>
      <c r="F2209" s="48">
        <f t="shared" si="69"/>
        <v>382393.93800192</v>
      </c>
      <c r="G2209" s="49">
        <v>19108.276059684868</v>
      </c>
      <c r="H2209" s="49">
        <v>6204.5055916942219</v>
      </c>
      <c r="I2209" s="47">
        <v>62045.055916942212</v>
      </c>
      <c r="J2209" s="50"/>
      <c r="K2209" s="50"/>
      <c r="L2209" s="49">
        <v>104201.78410586131</v>
      </c>
      <c r="M2209" s="48">
        <f t="shared" si="68"/>
        <v>573953.5596761026</v>
      </c>
    </row>
    <row r="2210" spans="1:13" s="21" customFormat="1" ht="12" customHeight="1" x14ac:dyDescent="0.2">
      <c r="A2210" s="45" t="s">
        <v>355</v>
      </c>
      <c r="B2210" s="54" t="s">
        <v>351</v>
      </c>
      <c r="C2210" s="46">
        <v>508</v>
      </c>
      <c r="D2210" s="47">
        <v>1</v>
      </c>
      <c r="E2210" s="47">
        <v>16786.432000000001</v>
      </c>
      <c r="F2210" s="48">
        <f t="shared" si="69"/>
        <v>201437.18400000001</v>
      </c>
      <c r="G2210" s="49">
        <v>0</v>
      </c>
      <c r="H2210" s="49">
        <v>2838.6453333333334</v>
      </c>
      <c r="I2210" s="47">
        <v>28386.453333333331</v>
      </c>
      <c r="J2210" s="50"/>
      <c r="K2210" s="50"/>
      <c r="L2210" s="49">
        <v>19224.291124799995</v>
      </c>
      <c r="M2210" s="48">
        <f t="shared" si="68"/>
        <v>251886.57379146665</v>
      </c>
    </row>
    <row r="2211" spans="1:13" s="21" customFormat="1" ht="12" customHeight="1" x14ac:dyDescent="0.2">
      <c r="A2211" s="45" t="s">
        <v>355</v>
      </c>
      <c r="B2211" s="54" t="s">
        <v>351</v>
      </c>
      <c r="C2211" s="46">
        <v>508</v>
      </c>
      <c r="D2211" s="47">
        <v>1</v>
      </c>
      <c r="E2211" s="47">
        <v>16934.028001279999</v>
      </c>
      <c r="F2211" s="48">
        <f t="shared" si="69"/>
        <v>203208.33601535999</v>
      </c>
      <c r="G2211" s="49">
        <v>20170.080903757822</v>
      </c>
      <c r="H2211" s="49">
        <v>3380.2716446720001</v>
      </c>
      <c r="I2211" s="47">
        <v>33802.716446719998</v>
      </c>
      <c r="J2211" s="50"/>
      <c r="K2211" s="50"/>
      <c r="L2211" s="49">
        <v>54508.624249785818</v>
      </c>
      <c r="M2211" s="48">
        <f t="shared" si="68"/>
        <v>315070.02926029568</v>
      </c>
    </row>
    <row r="2212" spans="1:13" s="21" customFormat="1" ht="12" customHeight="1" x14ac:dyDescent="0.2">
      <c r="A2212" s="45" t="s">
        <v>355</v>
      </c>
      <c r="B2212" s="54" t="s">
        <v>351</v>
      </c>
      <c r="C2212" s="46">
        <v>508</v>
      </c>
      <c r="D2212" s="47">
        <v>5</v>
      </c>
      <c r="E2212" s="47">
        <v>17258.508001279999</v>
      </c>
      <c r="F2212" s="48">
        <f t="shared" si="69"/>
        <v>1035510.4800768</v>
      </c>
      <c r="G2212" s="49">
        <v>112828.59108266805</v>
      </c>
      <c r="H2212" s="49">
        <v>17297.221045589333</v>
      </c>
      <c r="I2212" s="47">
        <v>172972.21045589334</v>
      </c>
      <c r="J2212" s="50"/>
      <c r="K2212" s="50"/>
      <c r="L2212" s="49">
        <v>275971.41996553814</v>
      </c>
      <c r="M2212" s="48">
        <f t="shared" si="68"/>
        <v>1614579.9226264888</v>
      </c>
    </row>
    <row r="2213" spans="1:13" s="21" customFormat="1" ht="12" customHeight="1" x14ac:dyDescent="0.2">
      <c r="A2213" s="45" t="s">
        <v>355</v>
      </c>
      <c r="B2213" s="54" t="s">
        <v>351</v>
      </c>
      <c r="C2213" s="46">
        <v>508</v>
      </c>
      <c r="D2213" s="47">
        <v>1</v>
      </c>
      <c r="E2213" s="47">
        <v>17965.494543360001</v>
      </c>
      <c r="F2213" s="48">
        <f t="shared" si="69"/>
        <v>215585.93452032001</v>
      </c>
      <c r="G2213" s="49">
        <v>19318.159363596285</v>
      </c>
      <c r="H2213" s="49">
        <v>3237.4994743751108</v>
      </c>
      <c r="I2213" s="47">
        <v>32374.994743751107</v>
      </c>
      <c r="J2213" s="50"/>
      <c r="K2213" s="50"/>
      <c r="L2213" s="49">
        <v>21613.586971296681</v>
      </c>
      <c r="M2213" s="48">
        <f t="shared" si="68"/>
        <v>292130.1750733392</v>
      </c>
    </row>
    <row r="2214" spans="1:13" s="21" customFormat="1" ht="12" customHeight="1" x14ac:dyDescent="0.2">
      <c r="A2214" s="45" t="s">
        <v>176</v>
      </c>
      <c r="B2214" s="54" t="s">
        <v>351</v>
      </c>
      <c r="C2214" s="46">
        <v>508</v>
      </c>
      <c r="D2214" s="47">
        <v>1</v>
      </c>
      <c r="E2214" s="47">
        <v>15684.402739200001</v>
      </c>
      <c r="F2214" s="48">
        <f t="shared" si="69"/>
        <v>188212.83287040002</v>
      </c>
      <c r="G2214" s="49">
        <v>28266.717638615039</v>
      </c>
      <c r="H2214" s="49">
        <v>3256.8071688533332</v>
      </c>
      <c r="I2214" s="47">
        <v>32568.071688533331</v>
      </c>
      <c r="J2214" s="50"/>
      <c r="K2214" s="50"/>
      <c r="L2214" s="49">
        <v>53439.382380563889</v>
      </c>
      <c r="M2214" s="48">
        <f t="shared" si="68"/>
        <v>305743.81174696557</v>
      </c>
    </row>
    <row r="2215" spans="1:13" s="21" customFormat="1" ht="12" customHeight="1" x14ac:dyDescent="0.2">
      <c r="A2215" s="45" t="s">
        <v>356</v>
      </c>
      <c r="B2215" s="54" t="s">
        <v>351</v>
      </c>
      <c r="C2215" s="46">
        <v>508</v>
      </c>
      <c r="D2215" s="47">
        <v>1</v>
      </c>
      <c r="E2215" s="47">
        <v>17474.828001279999</v>
      </c>
      <c r="F2215" s="48">
        <f t="shared" si="69"/>
        <v>209697.93601536</v>
      </c>
      <c r="G2215" s="49">
        <v>20743.761543757821</v>
      </c>
      <c r="H2215" s="49">
        <v>3476.4138668942219</v>
      </c>
      <c r="I2215" s="47">
        <v>34764.138668942214</v>
      </c>
      <c r="J2215" s="50"/>
      <c r="K2215" s="50"/>
      <c r="L2215" s="49">
        <v>55341.246659741351</v>
      </c>
      <c r="M2215" s="48">
        <f t="shared" si="68"/>
        <v>324023.4967546956</v>
      </c>
    </row>
    <row r="2216" spans="1:13" s="21" customFormat="1" ht="12" customHeight="1" x14ac:dyDescent="0.2">
      <c r="A2216" s="45" t="s">
        <v>33</v>
      </c>
      <c r="B2216" s="54" t="s">
        <v>351</v>
      </c>
      <c r="C2216" s="46">
        <v>508</v>
      </c>
      <c r="D2216" s="47">
        <v>1</v>
      </c>
      <c r="E2216" s="47">
        <v>10397.39657216</v>
      </c>
      <c r="F2216" s="48">
        <f t="shared" si="69"/>
        <v>124768.75886592</v>
      </c>
      <c r="G2216" s="49">
        <v>6618.0111418736633</v>
      </c>
      <c r="H2216" s="49">
        <v>2148.8849652053332</v>
      </c>
      <c r="I2216" s="47">
        <v>21488.84965205333</v>
      </c>
      <c r="J2216" s="50"/>
      <c r="K2216" s="50"/>
      <c r="L2216" s="49">
        <v>43844.42156186705</v>
      </c>
      <c r="M2216" s="48">
        <f t="shared" si="68"/>
        <v>198868.92618691939</v>
      </c>
    </row>
    <row r="2217" spans="1:13" s="21" customFormat="1" ht="12" customHeight="1" x14ac:dyDescent="0.2">
      <c r="A2217" s="45" t="s">
        <v>357</v>
      </c>
      <c r="B2217" s="54" t="s">
        <v>351</v>
      </c>
      <c r="C2217" s="46">
        <v>508</v>
      </c>
      <c r="D2217" s="47">
        <v>1</v>
      </c>
      <c r="E2217" s="47">
        <v>10580.9639936</v>
      </c>
      <c r="F2217" s="48">
        <f t="shared" si="69"/>
        <v>126971.5679232</v>
      </c>
      <c r="G2217" s="49">
        <v>0</v>
      </c>
      <c r="H2217" s="49">
        <v>2110.1606656000004</v>
      </c>
      <c r="I2217" s="47">
        <v>21101.606656</v>
      </c>
      <c r="J2217" s="50"/>
      <c r="K2217" s="50"/>
      <c r="L2217" s="49">
        <v>43509.056735509002</v>
      </c>
      <c r="M2217" s="48">
        <f t="shared" si="68"/>
        <v>193692.39198030898</v>
      </c>
    </row>
    <row r="2218" spans="1:13" s="21" customFormat="1" ht="12" customHeight="1" x14ac:dyDescent="0.2">
      <c r="A2218" s="45" t="s">
        <v>357</v>
      </c>
      <c r="B2218" s="54" t="s">
        <v>351</v>
      </c>
      <c r="C2218" s="46">
        <v>508</v>
      </c>
      <c r="D2218" s="47">
        <v>5</v>
      </c>
      <c r="E2218" s="47">
        <v>11022.61675008</v>
      </c>
      <c r="F2218" s="48">
        <f t="shared" si="69"/>
        <v>661357.00500480004</v>
      </c>
      <c r="G2218" s="49">
        <v>62546.651318181881</v>
      </c>
      <c r="H2218" s="49">
        <v>11573.978129237334</v>
      </c>
      <c r="I2218" s="47">
        <v>115739.78129237333</v>
      </c>
      <c r="J2218" s="50"/>
      <c r="K2218" s="50"/>
      <c r="L2218" s="49">
        <v>226406.30487219663</v>
      </c>
      <c r="M2218" s="48">
        <f t="shared" si="68"/>
        <v>1077623.7206167891</v>
      </c>
    </row>
    <row r="2219" spans="1:13" s="21" customFormat="1" ht="12" customHeight="1" x14ac:dyDescent="0.2">
      <c r="A2219" s="45" t="s">
        <v>357</v>
      </c>
      <c r="B2219" s="54" t="s">
        <v>351</v>
      </c>
      <c r="C2219" s="46">
        <v>508</v>
      </c>
      <c r="D2219" s="47">
        <v>1</v>
      </c>
      <c r="E2219" s="47">
        <v>11022.640327229399</v>
      </c>
      <c r="F2219" s="48">
        <f t="shared" si="69"/>
        <v>132271.6839267528</v>
      </c>
      <c r="G2219" s="49">
        <v>0</v>
      </c>
      <c r="H2219" s="49">
        <v>2149.1067212049065</v>
      </c>
      <c r="I2219" s="47">
        <v>21491.067212049067</v>
      </c>
      <c r="J2219" s="50"/>
      <c r="K2219" s="50"/>
      <c r="L2219" s="49">
        <v>41350.342039785275</v>
      </c>
      <c r="M2219" s="48">
        <f t="shared" si="68"/>
        <v>197262.19989979203</v>
      </c>
    </row>
    <row r="2220" spans="1:13" s="21" customFormat="1" ht="12" customHeight="1" x14ac:dyDescent="0.2">
      <c r="A2220" s="45" t="s">
        <v>357</v>
      </c>
      <c r="B2220" s="54" t="s">
        <v>351</v>
      </c>
      <c r="C2220" s="46">
        <v>508</v>
      </c>
      <c r="D2220" s="47">
        <v>1</v>
      </c>
      <c r="E2220" s="47">
        <v>11023.314165760001</v>
      </c>
      <c r="F2220" s="48">
        <f t="shared" si="69"/>
        <v>132279.76998912002</v>
      </c>
      <c r="G2220" s="49">
        <v>10424.996750278657</v>
      </c>
      <c r="H2220" s="49">
        <v>2293.079979008</v>
      </c>
      <c r="I2220" s="47">
        <v>22930.79979008</v>
      </c>
      <c r="J2220" s="50"/>
      <c r="K2220" s="50"/>
      <c r="L2220" s="49">
        <v>45093.196523802551</v>
      </c>
      <c r="M2220" s="48">
        <f t="shared" si="68"/>
        <v>213021.84303228924</v>
      </c>
    </row>
    <row r="2221" spans="1:13" s="21" customFormat="1" ht="12" customHeight="1" x14ac:dyDescent="0.2">
      <c r="A2221" s="45" t="s">
        <v>35</v>
      </c>
      <c r="B2221" s="54" t="s">
        <v>358</v>
      </c>
      <c r="C2221" s="46">
        <v>508</v>
      </c>
      <c r="D2221" s="47">
        <v>1</v>
      </c>
      <c r="E2221" s="47">
        <v>8693.1194521599991</v>
      </c>
      <c r="F2221" s="48">
        <f t="shared" si="69"/>
        <v>104317.43342592</v>
      </c>
      <c r="G2221" s="49">
        <v>5714.0625574256628</v>
      </c>
      <c r="H2221" s="49">
        <v>1855.3705723164446</v>
      </c>
      <c r="I2221" s="47">
        <v>18553.705723164447</v>
      </c>
      <c r="J2221" s="50"/>
      <c r="K2221" s="50"/>
      <c r="L2221" s="49">
        <v>40385.390602303043</v>
      </c>
      <c r="M2221" s="48">
        <f t="shared" si="68"/>
        <v>170825.96288112958</v>
      </c>
    </row>
    <row r="2222" spans="1:13" s="21" customFormat="1" ht="12" customHeight="1" x14ac:dyDescent="0.2">
      <c r="A2222" s="45" t="s">
        <v>73</v>
      </c>
      <c r="B2222" s="54" t="s">
        <v>358</v>
      </c>
      <c r="C2222" s="46">
        <v>508</v>
      </c>
      <c r="D2222" s="47">
        <v>1</v>
      </c>
      <c r="E2222" s="47">
        <v>19877.914767359998</v>
      </c>
      <c r="F2222" s="48">
        <f t="shared" si="69"/>
        <v>238534.97720831999</v>
      </c>
      <c r="G2222" s="49">
        <v>21346.854737215486</v>
      </c>
      <c r="H2222" s="49">
        <v>3577.4852919751111</v>
      </c>
      <c r="I2222" s="47">
        <v>35774.852919751109</v>
      </c>
      <c r="J2222" s="50"/>
      <c r="K2222" s="50"/>
      <c r="L2222" s="49">
        <v>34839.518257972115</v>
      </c>
      <c r="M2222" s="48">
        <f t="shared" si="68"/>
        <v>334073.68841523374</v>
      </c>
    </row>
    <row r="2223" spans="1:13" s="21" customFormat="1" ht="12" customHeight="1" x14ac:dyDescent="0.2">
      <c r="A2223" s="45" t="s">
        <v>359</v>
      </c>
      <c r="B2223" s="54" t="s">
        <v>358</v>
      </c>
      <c r="C2223" s="46">
        <v>508</v>
      </c>
      <c r="D2223" s="47">
        <v>3</v>
      </c>
      <c r="E2223" s="47">
        <v>10252.36612608</v>
      </c>
      <c r="F2223" s="48">
        <f t="shared" si="69"/>
        <v>369085.18053888</v>
      </c>
      <c r="G2223" s="49">
        <v>19623.260979818497</v>
      </c>
      <c r="H2223" s="49">
        <v>6371.7224984746663</v>
      </c>
      <c r="I2223" s="47">
        <v>63717.224984746659</v>
      </c>
      <c r="J2223" s="50"/>
      <c r="K2223" s="50"/>
      <c r="L2223" s="49">
        <v>130884.32614799013</v>
      </c>
      <c r="M2223" s="48">
        <f t="shared" si="68"/>
        <v>589681.71514990996</v>
      </c>
    </row>
    <row r="2224" spans="1:13" s="21" customFormat="1" ht="12" customHeight="1" x14ac:dyDescent="0.2">
      <c r="A2224" s="45" t="s">
        <v>359</v>
      </c>
      <c r="B2224" s="54" t="s">
        <v>358</v>
      </c>
      <c r="C2224" s="46">
        <v>508</v>
      </c>
      <c r="D2224" s="47">
        <v>1</v>
      </c>
      <c r="E2224" s="47">
        <v>10252.714833919999</v>
      </c>
      <c r="F2224" s="48">
        <f t="shared" si="69"/>
        <v>123032.57800703999</v>
      </c>
      <c r="G2224" s="49">
        <v>6541.2719479111693</v>
      </c>
      <c r="H2224" s="49">
        <v>2123.967554730667</v>
      </c>
      <c r="I2224" s="47">
        <v>21239.675547306673</v>
      </c>
      <c r="J2224" s="50"/>
      <c r="K2224" s="50"/>
      <c r="L2224" s="49">
        <v>43628.628813585092</v>
      </c>
      <c r="M2224" s="48">
        <f t="shared" si="68"/>
        <v>196566.12187057361</v>
      </c>
    </row>
    <row r="2225" spans="1:13" s="21" customFormat="1" ht="12" customHeight="1" x14ac:dyDescent="0.2">
      <c r="A2225" s="45" t="s">
        <v>359</v>
      </c>
      <c r="B2225" s="54" t="s">
        <v>358</v>
      </c>
      <c r="C2225" s="46">
        <v>508</v>
      </c>
      <c r="D2225" s="47">
        <v>25</v>
      </c>
      <c r="E2225" s="47">
        <v>10252.798766080001</v>
      </c>
      <c r="F2225" s="48">
        <f t="shared" si="69"/>
        <v>3075839.6298240004</v>
      </c>
      <c r="G2225" s="49">
        <v>304171.21564709058</v>
      </c>
      <c r="H2225" s="49">
        <v>54572.634539903986</v>
      </c>
      <c r="I2225" s="47">
        <v>545726.3453990398</v>
      </c>
      <c r="J2225" s="50"/>
      <c r="K2225" s="50"/>
      <c r="L2225" s="49">
        <v>1103476.2313586217</v>
      </c>
      <c r="M2225" s="48">
        <f t="shared" si="68"/>
        <v>5083786.0567686567</v>
      </c>
    </row>
    <row r="2226" spans="1:13" s="21" customFormat="1" ht="12" customHeight="1" x14ac:dyDescent="0.2">
      <c r="A2226" s="45" t="s">
        <v>359</v>
      </c>
      <c r="B2226" s="54" t="s">
        <v>358</v>
      </c>
      <c r="C2226" s="46">
        <v>508</v>
      </c>
      <c r="D2226" s="47">
        <v>2</v>
      </c>
      <c r="E2226" s="47">
        <v>11334.398766079999</v>
      </c>
      <c r="F2226" s="48">
        <f t="shared" si="69"/>
        <v>272025.57038592</v>
      </c>
      <c r="G2226" s="49">
        <v>24902.489869350909</v>
      </c>
      <c r="H2226" s="49">
        <v>4732.3017869226669</v>
      </c>
      <c r="I2226" s="47">
        <v>47323.017869226664</v>
      </c>
      <c r="J2226" s="50"/>
      <c r="K2226" s="50"/>
      <c r="L2226" s="49">
        <v>91452.028051322108</v>
      </c>
      <c r="M2226" s="48">
        <f t="shared" si="68"/>
        <v>440435.40796274238</v>
      </c>
    </row>
    <row r="2227" spans="1:13" s="21" customFormat="1" ht="12" customHeight="1" x14ac:dyDescent="0.2">
      <c r="A2227" s="45" t="s">
        <v>359</v>
      </c>
      <c r="B2227" s="54" t="s">
        <v>358</v>
      </c>
      <c r="C2227" s="46">
        <v>508</v>
      </c>
      <c r="D2227" s="47">
        <v>1</v>
      </c>
      <c r="E2227" s="47">
        <v>12818.208000000001</v>
      </c>
      <c r="F2227" s="48">
        <f t="shared" si="69"/>
        <v>153818.49600000001</v>
      </c>
      <c r="G2227" s="49">
        <v>0</v>
      </c>
      <c r="H2227" s="49">
        <v>2483.0346666666669</v>
      </c>
      <c r="I2227" s="47">
        <v>24830.346666666668</v>
      </c>
      <c r="J2227" s="50"/>
      <c r="K2227" s="50"/>
      <c r="L2227" s="49">
        <v>46738.264904426673</v>
      </c>
      <c r="M2227" s="48">
        <f t="shared" si="68"/>
        <v>227870.14223776004</v>
      </c>
    </row>
    <row r="2228" spans="1:13" s="21" customFormat="1" ht="12" customHeight="1" x14ac:dyDescent="0.2">
      <c r="A2228" s="45" t="s">
        <v>359</v>
      </c>
      <c r="B2228" s="54" t="s">
        <v>358</v>
      </c>
      <c r="C2228" s="46">
        <v>508</v>
      </c>
      <c r="D2228" s="47">
        <v>2</v>
      </c>
      <c r="E2228" s="47">
        <v>12818.220712959999</v>
      </c>
      <c r="F2228" s="48">
        <f t="shared" si="69"/>
        <v>307637.29711103998</v>
      </c>
      <c r="G2228" s="49">
        <v>31608.065064615937</v>
      </c>
      <c r="H2228" s="49">
        <v>5297.1451423857779</v>
      </c>
      <c r="I2228" s="47">
        <v>52971.451423857776</v>
      </c>
      <c r="J2228" s="50"/>
      <c r="K2228" s="50"/>
      <c r="L2228" s="49">
        <v>96343.752259506407</v>
      </c>
      <c r="M2228" s="48">
        <f t="shared" si="68"/>
        <v>493857.71100140584</v>
      </c>
    </row>
    <row r="2229" spans="1:13" s="21" customFormat="1" ht="12" customHeight="1" x14ac:dyDescent="0.2">
      <c r="A2229" s="45" t="s">
        <v>73</v>
      </c>
      <c r="B2229" s="54" t="s">
        <v>360</v>
      </c>
      <c r="C2229" s="46">
        <v>508</v>
      </c>
      <c r="D2229" s="47">
        <v>1</v>
      </c>
      <c r="E2229" s="47">
        <v>20023.970570239999</v>
      </c>
      <c r="F2229" s="48">
        <f t="shared" si="69"/>
        <v>240287.64684288</v>
      </c>
      <c r="G2229" s="49">
        <v>0</v>
      </c>
      <c r="H2229" s="49">
        <v>3378.2350950399996</v>
      </c>
      <c r="I2229" s="47">
        <v>33782.350950399996</v>
      </c>
      <c r="J2229" s="50"/>
      <c r="K2229" s="50"/>
      <c r="L2229" s="49">
        <v>23107.799633417209</v>
      </c>
      <c r="M2229" s="48">
        <f t="shared" si="68"/>
        <v>300556.03252173722</v>
      </c>
    </row>
    <row r="2230" spans="1:13" s="21" customFormat="1" ht="12" customHeight="1" x14ac:dyDescent="0.2">
      <c r="A2230" s="45" t="s">
        <v>68</v>
      </c>
      <c r="B2230" s="54" t="s">
        <v>361</v>
      </c>
      <c r="C2230" s="46">
        <v>508</v>
      </c>
      <c r="D2230" s="47">
        <v>1</v>
      </c>
      <c r="E2230" s="47">
        <v>18598.826721279998</v>
      </c>
      <c r="F2230" s="48">
        <f t="shared" si="69"/>
        <v>223185.92065535998</v>
      </c>
      <c r="G2230" s="49">
        <v>0</v>
      </c>
      <c r="H2230" s="49">
        <v>3140.7111202133337</v>
      </c>
      <c r="I2230" s="47">
        <v>31407.111202133336</v>
      </c>
      <c r="J2230" s="50"/>
      <c r="K2230" s="50"/>
      <c r="L2230" s="49">
        <v>21164.463845686514</v>
      </c>
      <c r="M2230" s="48">
        <f t="shared" si="68"/>
        <v>278898.20682339312</v>
      </c>
    </row>
    <row r="2231" spans="1:13" s="21" customFormat="1" ht="12" customHeight="1" x14ac:dyDescent="0.2">
      <c r="A2231" s="45" t="s">
        <v>73</v>
      </c>
      <c r="B2231" s="54" t="s">
        <v>362</v>
      </c>
      <c r="C2231" s="46">
        <v>508</v>
      </c>
      <c r="D2231" s="47">
        <v>1</v>
      </c>
      <c r="E2231" s="47">
        <v>32049.9712</v>
      </c>
      <c r="F2231" s="48">
        <f t="shared" si="69"/>
        <v>384599.6544</v>
      </c>
      <c r="G2231" s="49">
        <v>0</v>
      </c>
      <c r="H2231" s="49">
        <v>5382.568533333334</v>
      </c>
      <c r="I2231" s="47">
        <v>53825.685333333342</v>
      </c>
      <c r="J2231" s="50"/>
      <c r="K2231" s="50"/>
      <c r="L2231" s="49">
        <v>40074.873782766314</v>
      </c>
      <c r="M2231" s="48">
        <f t="shared" si="68"/>
        <v>483882.78204943298</v>
      </c>
    </row>
    <row r="2232" spans="1:13" s="21" customFormat="1" ht="12" customHeight="1" x14ac:dyDescent="0.2">
      <c r="A2232" s="45" t="s">
        <v>363</v>
      </c>
      <c r="B2232" s="54" t="s">
        <v>364</v>
      </c>
      <c r="C2232" s="46">
        <v>508</v>
      </c>
      <c r="D2232" s="47">
        <v>1</v>
      </c>
      <c r="E2232" s="47">
        <v>10961.96148736</v>
      </c>
      <c r="F2232" s="48">
        <f t="shared" si="69"/>
        <v>131543.53784832</v>
      </c>
      <c r="G2232" s="49">
        <v>6917.4563728957446</v>
      </c>
      <c r="H2232" s="49">
        <v>2246.1155894897779</v>
      </c>
      <c r="I2232" s="47">
        <v>22461.155894897776</v>
      </c>
      <c r="J2232" s="50"/>
      <c r="K2232" s="50"/>
      <c r="L2232" s="49">
        <v>44686.469881970115</v>
      </c>
      <c r="M2232" s="48">
        <f t="shared" si="68"/>
        <v>207854.73558757341</v>
      </c>
    </row>
    <row r="2233" spans="1:13" s="21" customFormat="1" ht="12" customHeight="1" x14ac:dyDescent="0.2">
      <c r="A2233" s="45" t="s">
        <v>363</v>
      </c>
      <c r="B2233" s="54" t="s">
        <v>364</v>
      </c>
      <c r="C2233" s="46">
        <v>508</v>
      </c>
      <c r="D2233" s="47">
        <v>1</v>
      </c>
      <c r="E2233" s="47">
        <v>12354.99652608</v>
      </c>
      <c r="F2233" s="48">
        <f t="shared" si="69"/>
        <v>148259.95831295999</v>
      </c>
      <c r="G2233" s="49">
        <v>15312.644314865662</v>
      </c>
      <c r="H2233" s="49">
        <v>2566.2216046364442</v>
      </c>
      <c r="I2233" s="47">
        <v>25662.216046364443</v>
      </c>
      <c r="J2233" s="50"/>
      <c r="K2233" s="50"/>
      <c r="L2233" s="49">
        <v>47458.6904070651</v>
      </c>
      <c r="M2233" s="48">
        <f t="shared" si="68"/>
        <v>239259.73068589164</v>
      </c>
    </row>
    <row r="2234" spans="1:13" s="21" customFormat="1" ht="12" customHeight="1" x14ac:dyDescent="0.2">
      <c r="A2234" s="45" t="s">
        <v>363</v>
      </c>
      <c r="B2234" s="54" t="s">
        <v>364</v>
      </c>
      <c r="C2234" s="46">
        <v>508</v>
      </c>
      <c r="D2234" s="47">
        <v>1</v>
      </c>
      <c r="E2234" s="47">
        <v>12493.738463232001</v>
      </c>
      <c r="F2234" s="48">
        <f t="shared" si="69"/>
        <v>149924.861558784</v>
      </c>
      <c r="G2234" s="49">
        <v>0</v>
      </c>
      <c r="H2234" s="49">
        <v>2394.2897438720001</v>
      </c>
      <c r="I2234" s="47">
        <v>23942.89743872</v>
      </c>
      <c r="J2234" s="50"/>
      <c r="K2234" s="50"/>
      <c r="L2234" s="49">
        <v>43473.705474649556</v>
      </c>
      <c r="M2234" s="48">
        <f t="shared" si="68"/>
        <v>219735.75421602558</v>
      </c>
    </row>
    <row r="2235" spans="1:13" s="21" customFormat="1" ht="12" customHeight="1" x14ac:dyDescent="0.2">
      <c r="A2235" s="45" t="s">
        <v>363</v>
      </c>
      <c r="B2235" s="54" t="s">
        <v>364</v>
      </c>
      <c r="C2235" s="46">
        <v>508</v>
      </c>
      <c r="D2235" s="47">
        <v>7</v>
      </c>
      <c r="E2235" s="47">
        <v>12493.74071296</v>
      </c>
      <c r="F2235" s="48">
        <f t="shared" si="69"/>
        <v>1049474.2198886399</v>
      </c>
      <c r="G2235" s="49">
        <v>88893.988852770824</v>
      </c>
      <c r="H2235" s="49">
        <v>17933.797599559111</v>
      </c>
      <c r="I2235" s="47">
        <v>179337.97599559111</v>
      </c>
      <c r="J2235" s="50"/>
      <c r="K2235" s="50"/>
      <c r="L2235" s="49">
        <v>331953.15686741372</v>
      </c>
      <c r="M2235" s="48">
        <f t="shared" si="68"/>
        <v>1667593.1392039747</v>
      </c>
    </row>
    <row r="2236" spans="1:13" s="21" customFormat="1" ht="12" customHeight="1" x14ac:dyDescent="0.2">
      <c r="A2236" s="45" t="s">
        <v>363</v>
      </c>
      <c r="B2236" s="54" t="s">
        <v>364</v>
      </c>
      <c r="C2236" s="46">
        <v>508</v>
      </c>
      <c r="D2236" s="47">
        <v>3</v>
      </c>
      <c r="E2236" s="47">
        <v>12493.808654745601</v>
      </c>
      <c r="F2236" s="48">
        <f t="shared" si="69"/>
        <v>449777.11157084157</v>
      </c>
      <c r="G2236" s="49">
        <v>0</v>
      </c>
      <c r="H2236" s="49">
        <v>7182.9043273728003</v>
      </c>
      <c r="I2236" s="47">
        <v>71829.043273728006</v>
      </c>
      <c r="J2236" s="50"/>
      <c r="K2236" s="50"/>
      <c r="L2236" s="49">
        <v>130421.42036443323</v>
      </c>
      <c r="M2236" s="48">
        <f t="shared" si="68"/>
        <v>659210.47953637561</v>
      </c>
    </row>
    <row r="2237" spans="1:13" s="21" customFormat="1" ht="12" customHeight="1" x14ac:dyDescent="0.2">
      <c r="A2237" s="45" t="s">
        <v>363</v>
      </c>
      <c r="B2237" s="54" t="s">
        <v>364</v>
      </c>
      <c r="C2237" s="46">
        <v>508</v>
      </c>
      <c r="D2237" s="47">
        <v>1</v>
      </c>
      <c r="E2237" s="47">
        <v>12803.125038079999</v>
      </c>
      <c r="F2237" s="48">
        <f t="shared" si="69"/>
        <v>153637.50045696</v>
      </c>
      <c r="G2237" s="49">
        <v>15788.019040395262</v>
      </c>
      <c r="H2237" s="49">
        <v>2645.8888956586661</v>
      </c>
      <c r="I2237" s="47">
        <v>26458.888956586663</v>
      </c>
      <c r="J2237" s="50"/>
      <c r="K2237" s="50"/>
      <c r="L2237" s="49">
        <v>48148.63464085068</v>
      </c>
      <c r="M2237" s="48">
        <f t="shared" si="68"/>
        <v>246678.93199045127</v>
      </c>
    </row>
    <row r="2238" spans="1:13" s="21" customFormat="1" ht="12" customHeight="1" x14ac:dyDescent="0.2">
      <c r="A2238" s="45" t="s">
        <v>363</v>
      </c>
      <c r="B2238" s="54" t="s">
        <v>364</v>
      </c>
      <c r="C2238" s="46">
        <v>508</v>
      </c>
      <c r="D2238" s="47">
        <v>1</v>
      </c>
      <c r="E2238" s="47">
        <v>12818.218463232</v>
      </c>
      <c r="F2238" s="48">
        <f t="shared" si="69"/>
        <v>153818.62155878401</v>
      </c>
      <c r="G2238" s="49">
        <v>0</v>
      </c>
      <c r="H2238" s="49">
        <v>2448.3697438720001</v>
      </c>
      <c r="I2238" s="47">
        <v>24483.697438719999</v>
      </c>
      <c r="J2238" s="50"/>
      <c r="K2238" s="50"/>
      <c r="L2238" s="49">
        <v>43942.055580249558</v>
      </c>
      <c r="M2238" s="48">
        <f t="shared" si="68"/>
        <v>224692.74432162556</v>
      </c>
    </row>
    <row r="2239" spans="1:13" s="21" customFormat="1" ht="12" customHeight="1" x14ac:dyDescent="0.2">
      <c r="A2239" s="45" t="s">
        <v>363</v>
      </c>
      <c r="B2239" s="54" t="s">
        <v>364</v>
      </c>
      <c r="C2239" s="46">
        <v>508</v>
      </c>
      <c r="D2239" s="47">
        <v>13</v>
      </c>
      <c r="E2239" s="47">
        <v>12818.220712959999</v>
      </c>
      <c r="F2239" s="48">
        <f t="shared" si="69"/>
        <v>1999642.4312217599</v>
      </c>
      <c r="G2239" s="49">
        <v>256815.52865000447</v>
      </c>
      <c r="H2239" s="49">
        <v>34969.434729031113</v>
      </c>
      <c r="I2239" s="47">
        <v>349694.34729031118</v>
      </c>
      <c r="J2239" s="50"/>
      <c r="K2239" s="50"/>
      <c r="L2239" s="49">
        <v>630893.56653252279</v>
      </c>
      <c r="M2239" s="48">
        <f t="shared" si="68"/>
        <v>3272015.3084236295</v>
      </c>
    </row>
    <row r="2240" spans="1:13" s="21" customFormat="1" ht="12" customHeight="1" x14ac:dyDescent="0.2">
      <c r="A2240" s="45" t="s">
        <v>363</v>
      </c>
      <c r="B2240" s="54" t="s">
        <v>364</v>
      </c>
      <c r="C2240" s="46">
        <v>508</v>
      </c>
      <c r="D2240" s="47">
        <v>1</v>
      </c>
      <c r="E2240" s="47">
        <v>12818.239988629501</v>
      </c>
      <c r="F2240" s="48">
        <f t="shared" si="69"/>
        <v>153818.879863554</v>
      </c>
      <c r="G2240" s="49">
        <v>0</v>
      </c>
      <c r="H2240" s="49">
        <v>2448.3733314382512</v>
      </c>
      <c r="I2240" s="47">
        <v>24483.733314382509</v>
      </c>
      <c r="J2240" s="50"/>
      <c r="K2240" s="50"/>
      <c r="L2240" s="49">
        <v>43942.086649721306</v>
      </c>
      <c r="M2240" s="48">
        <f t="shared" si="68"/>
        <v>224693.07315909606</v>
      </c>
    </row>
    <row r="2241" spans="1:13" s="21" customFormat="1" ht="12" customHeight="1" x14ac:dyDescent="0.2">
      <c r="A2241" s="45" t="s">
        <v>363</v>
      </c>
      <c r="B2241" s="54" t="s">
        <v>364</v>
      </c>
      <c r="C2241" s="46">
        <v>508</v>
      </c>
      <c r="D2241" s="47">
        <v>1</v>
      </c>
      <c r="E2241" s="47">
        <v>12841.03295488</v>
      </c>
      <c r="F2241" s="48">
        <f t="shared" si="69"/>
        <v>154092.39545856</v>
      </c>
      <c r="G2241" s="49">
        <v>19785.28969817088</v>
      </c>
      <c r="H2241" s="49">
        <v>2694.0753946311111</v>
      </c>
      <c r="I2241" s="47">
        <v>26940.75394631111</v>
      </c>
      <c r="J2241" s="50"/>
      <c r="K2241" s="50"/>
      <c r="L2241" s="49">
        <v>48565.945141631702</v>
      </c>
      <c r="M2241" s="48">
        <f t="shared" si="68"/>
        <v>252078.45963930478</v>
      </c>
    </row>
    <row r="2242" spans="1:13" s="21" customFormat="1" ht="12" customHeight="1" x14ac:dyDescent="0.2">
      <c r="A2242" s="45" t="s">
        <v>363</v>
      </c>
      <c r="B2242" s="54" t="s">
        <v>364</v>
      </c>
      <c r="C2242" s="46">
        <v>508</v>
      </c>
      <c r="D2242" s="47">
        <v>1</v>
      </c>
      <c r="E2242" s="47">
        <v>15738.540712960001</v>
      </c>
      <c r="F2242" s="48">
        <f t="shared" si="69"/>
        <v>188862.48855552002</v>
      </c>
      <c r="G2242" s="49">
        <v>23627.384985384968</v>
      </c>
      <c r="H2242" s="49">
        <v>3217.2365176177782</v>
      </c>
      <c r="I2242" s="47">
        <v>32172.365176177784</v>
      </c>
      <c r="J2242" s="50"/>
      <c r="K2242" s="50"/>
      <c r="L2242" s="49">
        <v>53096.687878255587</v>
      </c>
      <c r="M2242" s="48">
        <f t="shared" si="68"/>
        <v>300976.1631129561</v>
      </c>
    </row>
    <row r="2243" spans="1:13" s="21" customFormat="1" ht="12" customHeight="1" x14ac:dyDescent="0.2">
      <c r="A2243" s="45" t="s">
        <v>73</v>
      </c>
      <c r="B2243" s="54" t="s">
        <v>364</v>
      </c>
      <c r="C2243" s="46">
        <v>508</v>
      </c>
      <c r="D2243" s="47">
        <v>1</v>
      </c>
      <c r="E2243" s="47">
        <v>22667.158691839999</v>
      </c>
      <c r="F2243" s="48">
        <f t="shared" si="69"/>
        <v>272005.90430207999</v>
      </c>
      <c r="G2243" s="49">
        <v>0</v>
      </c>
      <c r="H2243" s="49">
        <v>3818.7664486399995</v>
      </c>
      <c r="I2243" s="47">
        <v>38187.664486399997</v>
      </c>
      <c r="J2243" s="50"/>
      <c r="K2243" s="50"/>
      <c r="L2243" s="49">
        <v>26177.027348001793</v>
      </c>
      <c r="M2243" s="48">
        <f t="shared" si="68"/>
        <v>340189.36258512171</v>
      </c>
    </row>
    <row r="2244" spans="1:13" s="21" customFormat="1" ht="12" customHeight="1" x14ac:dyDescent="0.2">
      <c r="A2244" s="45" t="s">
        <v>73</v>
      </c>
      <c r="B2244" s="54" t="s">
        <v>365</v>
      </c>
      <c r="C2244" s="46">
        <v>508</v>
      </c>
      <c r="D2244" s="47">
        <v>1</v>
      </c>
      <c r="E2244" s="47">
        <v>19395.721047039999</v>
      </c>
      <c r="F2244" s="48">
        <f t="shared" si="69"/>
        <v>232748.65256447997</v>
      </c>
      <c r="G2244" s="49">
        <v>0</v>
      </c>
      <c r="H2244" s="49">
        <v>3273.5268411733337</v>
      </c>
      <c r="I2244" s="47">
        <v>32735.268411733334</v>
      </c>
      <c r="J2244" s="50"/>
      <c r="K2244" s="50"/>
      <c r="L2244" s="49">
        <v>22198.195165062385</v>
      </c>
      <c r="M2244" s="48">
        <f t="shared" si="68"/>
        <v>290955.64298244903</v>
      </c>
    </row>
    <row r="2245" spans="1:13" s="21" customFormat="1" ht="12" customHeight="1" x14ac:dyDescent="0.2">
      <c r="A2245" s="45" t="s">
        <v>32</v>
      </c>
      <c r="B2245" s="54" t="s">
        <v>365</v>
      </c>
      <c r="C2245" s="46">
        <v>508</v>
      </c>
      <c r="D2245" s="47">
        <v>1</v>
      </c>
      <c r="E2245" s="47">
        <v>10940.18671616</v>
      </c>
      <c r="F2245" s="48">
        <f t="shared" si="69"/>
        <v>131282.24059392</v>
      </c>
      <c r="G2245" s="49">
        <v>13811.814068502528</v>
      </c>
      <c r="H2245" s="49">
        <v>2314.6998606506668</v>
      </c>
      <c r="I2245" s="47">
        <v>23146.99860650667</v>
      </c>
      <c r="J2245" s="50"/>
      <c r="K2245" s="50"/>
      <c r="L2245" s="49">
        <v>45280.431617190181</v>
      </c>
      <c r="M2245" s="48">
        <f t="shared" si="68"/>
        <v>215836.18474677004</v>
      </c>
    </row>
    <row r="2246" spans="1:13" s="21" customFormat="1" ht="12" customHeight="1" x14ac:dyDescent="0.2">
      <c r="A2246" s="45" t="s">
        <v>109</v>
      </c>
      <c r="B2246" s="54" t="s">
        <v>365</v>
      </c>
      <c r="C2246" s="46">
        <v>508</v>
      </c>
      <c r="D2246" s="47">
        <v>1</v>
      </c>
      <c r="E2246" s="47">
        <v>9415.5598950399999</v>
      </c>
      <c r="F2246" s="48">
        <f t="shared" si="69"/>
        <v>112986.71874047999</v>
      </c>
      <c r="G2246" s="49">
        <v>21340.357389152254</v>
      </c>
      <c r="H2246" s="49">
        <v>2139.4514249102222</v>
      </c>
      <c r="I2246" s="47">
        <v>21394.51424910222</v>
      </c>
      <c r="J2246" s="50"/>
      <c r="K2246" s="50"/>
      <c r="L2246" s="49">
        <v>43032.540426554908</v>
      </c>
      <c r="M2246" s="48">
        <f t="shared" si="68"/>
        <v>200893.58223019959</v>
      </c>
    </row>
    <row r="2247" spans="1:13" s="21" customFormat="1" ht="12" customHeight="1" x14ac:dyDescent="0.2">
      <c r="A2247" s="45" t="s">
        <v>109</v>
      </c>
      <c r="B2247" s="54" t="s">
        <v>365</v>
      </c>
      <c r="C2247" s="46">
        <v>508</v>
      </c>
      <c r="D2247" s="47">
        <v>1</v>
      </c>
      <c r="E2247" s="47">
        <v>17905.00195328</v>
      </c>
      <c r="F2247" s="48">
        <f t="shared" si="69"/>
        <v>214860.02343936</v>
      </c>
      <c r="G2247" s="49">
        <v>37100.157626068991</v>
      </c>
      <c r="H2247" s="49">
        <v>3719.4309190826671</v>
      </c>
      <c r="I2247" s="47">
        <v>37194.309190826672</v>
      </c>
      <c r="J2247" s="50"/>
      <c r="K2247" s="50"/>
      <c r="L2247" s="49">
        <v>57519.196255835952</v>
      </c>
      <c r="M2247" s="48">
        <f t="shared" si="68"/>
        <v>350393.11743117427</v>
      </c>
    </row>
    <row r="2248" spans="1:13" s="21" customFormat="1" ht="12" customHeight="1" x14ac:dyDescent="0.2">
      <c r="A2248" s="45" t="s">
        <v>28</v>
      </c>
      <c r="B2248" s="54" t="s">
        <v>366</v>
      </c>
      <c r="C2248" s="46">
        <v>501</v>
      </c>
      <c r="D2248" s="47">
        <v>1</v>
      </c>
      <c r="E2248" s="47">
        <v>8408.9208319999998</v>
      </c>
      <c r="F2248" s="48">
        <f t="shared" si="69"/>
        <v>100907.049984</v>
      </c>
      <c r="G2248" s="49">
        <v>8216.4166656000016</v>
      </c>
      <c r="H2248" s="49">
        <v>1768.8119210666671</v>
      </c>
      <c r="I2248" s="47">
        <v>17688.119210666671</v>
      </c>
      <c r="J2248" s="50"/>
      <c r="K2248" s="50"/>
      <c r="L2248" s="49">
        <v>36995.229952219066</v>
      </c>
      <c r="M2248" s="48">
        <f t="shared" si="68"/>
        <v>165575.62773355239</v>
      </c>
    </row>
    <row r="2249" spans="1:13" s="21" customFormat="1" ht="12" customHeight="1" x14ac:dyDescent="0.2">
      <c r="A2249" s="45" t="s">
        <v>28</v>
      </c>
      <c r="B2249" s="54" t="s">
        <v>366</v>
      </c>
      <c r="C2249" s="46">
        <v>501</v>
      </c>
      <c r="D2249" s="47">
        <v>1</v>
      </c>
      <c r="E2249" s="47">
        <v>13232.099711999999</v>
      </c>
      <c r="F2249" s="48">
        <f t="shared" si="69"/>
        <v>158785.19654400001</v>
      </c>
      <c r="G2249" s="49">
        <v>12074.9597696</v>
      </c>
      <c r="H2249" s="49">
        <v>2599.4705059555554</v>
      </c>
      <c r="I2249" s="47">
        <v>25994.705059555556</v>
      </c>
      <c r="J2249" s="50"/>
      <c r="K2249" s="50"/>
      <c r="L2249" s="49">
        <v>45125.836532137022</v>
      </c>
      <c r="M2249" s="48">
        <f t="shared" si="68"/>
        <v>244580.16841124813</v>
      </c>
    </row>
    <row r="2250" spans="1:13" s="21" customFormat="1" ht="12" customHeight="1" x14ac:dyDescent="0.2">
      <c r="A2250" s="45" t="s">
        <v>29</v>
      </c>
      <c r="B2250" s="54" t="s">
        <v>366</v>
      </c>
      <c r="C2250" s="46">
        <v>501</v>
      </c>
      <c r="D2250" s="47">
        <v>1</v>
      </c>
      <c r="E2250" s="47">
        <v>6982.9934720000001</v>
      </c>
      <c r="F2250" s="48">
        <f t="shared" si="69"/>
        <v>83795.921663999994</v>
      </c>
      <c r="G2250" s="49">
        <v>14151.3495552</v>
      </c>
      <c r="H2250" s="49">
        <v>1572.3721728</v>
      </c>
      <c r="I2250" s="47">
        <v>15723.721728</v>
      </c>
      <c r="J2250" s="50"/>
      <c r="K2250" s="50"/>
      <c r="L2250" s="49">
        <v>34450.566333981784</v>
      </c>
      <c r="M2250" s="48">
        <f t="shared" si="68"/>
        <v>149693.93145398179</v>
      </c>
    </row>
    <row r="2251" spans="1:13" s="21" customFormat="1" ht="12" customHeight="1" x14ac:dyDescent="0.2">
      <c r="A2251" s="45" t="s">
        <v>367</v>
      </c>
      <c r="B2251" s="54" t="s">
        <v>366</v>
      </c>
      <c r="C2251" s="46">
        <v>501</v>
      </c>
      <c r="D2251" s="47">
        <v>1</v>
      </c>
      <c r="E2251" s="47">
        <v>99873.1</v>
      </c>
      <c r="F2251" s="48">
        <f t="shared" si="69"/>
        <v>1198477.2000000002</v>
      </c>
      <c r="G2251" s="49">
        <v>0</v>
      </c>
      <c r="H2251" s="49">
        <v>16686.423333333336</v>
      </c>
      <c r="I2251" s="47">
        <v>166864.23333333334</v>
      </c>
      <c r="J2251" s="50"/>
      <c r="K2251" s="50"/>
      <c r="L2251" s="49">
        <v>131276.92806666673</v>
      </c>
      <c r="M2251" s="48">
        <f t="shared" ref="M2251:M2314" si="70">F2251+G2251+H2251+I2251+J2251+K2251+L2251</f>
        <v>1513304.7847333336</v>
      </c>
    </row>
    <row r="2252" spans="1:13" s="21" customFormat="1" ht="12" customHeight="1" x14ac:dyDescent="0.2">
      <c r="A2252" s="45" t="s">
        <v>368</v>
      </c>
      <c r="B2252" s="54" t="s">
        <v>366</v>
      </c>
      <c r="C2252" s="46">
        <v>501</v>
      </c>
      <c r="D2252" s="47">
        <v>1</v>
      </c>
      <c r="E2252" s="47">
        <v>7307.2896000000001</v>
      </c>
      <c r="F2252" s="48">
        <f t="shared" ref="F2252:F2315" si="71">(D2252*E2252)*12</f>
        <v>87687.475200000001</v>
      </c>
      <c r="G2252" s="49">
        <v>15019.663359999999</v>
      </c>
      <c r="H2252" s="49">
        <v>1668.8514844444444</v>
      </c>
      <c r="I2252" s="47">
        <v>16688.514844444442</v>
      </c>
      <c r="J2252" s="50"/>
      <c r="K2252" s="50"/>
      <c r="L2252" s="49">
        <v>38421.174833417077</v>
      </c>
      <c r="M2252" s="48">
        <f t="shared" si="70"/>
        <v>159485.67972230597</v>
      </c>
    </row>
    <row r="2253" spans="1:13" s="21" customFormat="1" ht="12" customHeight="1" x14ac:dyDescent="0.2">
      <c r="A2253" s="45" t="s">
        <v>32</v>
      </c>
      <c r="B2253" s="54" t="s">
        <v>366</v>
      </c>
      <c r="C2253" s="46">
        <v>501</v>
      </c>
      <c r="D2253" s="47">
        <v>1</v>
      </c>
      <c r="E2253" s="47">
        <v>7973.7607040000003</v>
      </c>
      <c r="F2253" s="48">
        <f t="shared" si="71"/>
        <v>95685.128448000003</v>
      </c>
      <c r="G2253" s="49">
        <v>0</v>
      </c>
      <c r="H2253" s="49">
        <v>1639.2267840000002</v>
      </c>
      <c r="I2253" s="47">
        <v>16392.267840000004</v>
      </c>
      <c r="J2253" s="50"/>
      <c r="K2253" s="50"/>
      <c r="L2253" s="49">
        <v>35719.538874963029</v>
      </c>
      <c r="M2253" s="48">
        <f t="shared" si="70"/>
        <v>149436.16194696302</v>
      </c>
    </row>
    <row r="2254" spans="1:13" s="21" customFormat="1" ht="12" customHeight="1" x14ac:dyDescent="0.2">
      <c r="A2254" s="45" t="s">
        <v>32</v>
      </c>
      <c r="B2254" s="54" t="s">
        <v>366</v>
      </c>
      <c r="C2254" s="46">
        <v>501</v>
      </c>
      <c r="D2254" s="47">
        <v>1</v>
      </c>
      <c r="E2254" s="47">
        <v>8164.6198400000003</v>
      </c>
      <c r="F2254" s="48">
        <f t="shared" si="71"/>
        <v>97975.438080000007</v>
      </c>
      <c r="G2254" s="49">
        <v>8020.9758720000009</v>
      </c>
      <c r="H2254" s="49">
        <v>1726.7378613333333</v>
      </c>
      <c r="I2254" s="47">
        <v>17267.378613333331</v>
      </c>
      <c r="J2254" s="50"/>
      <c r="K2254" s="50"/>
      <c r="L2254" s="49">
        <v>36486.619277051395</v>
      </c>
      <c r="M2254" s="48">
        <f t="shared" si="70"/>
        <v>161477.14970371805</v>
      </c>
    </row>
    <row r="2255" spans="1:13" s="21" customFormat="1" ht="12" customHeight="1" x14ac:dyDescent="0.2">
      <c r="A2255" s="45" t="s">
        <v>33</v>
      </c>
      <c r="B2255" s="54" t="s">
        <v>366</v>
      </c>
      <c r="C2255" s="46">
        <v>501</v>
      </c>
      <c r="D2255" s="47">
        <v>1</v>
      </c>
      <c r="E2255" s="47">
        <v>8067.5137919999997</v>
      </c>
      <c r="F2255" s="48">
        <f t="shared" si="71"/>
        <v>96810.165504000004</v>
      </c>
      <c r="G2255" s="49">
        <v>0</v>
      </c>
      <c r="H2255" s="49">
        <v>1691.2522986666668</v>
      </c>
      <c r="I2255" s="47">
        <v>16912.522986666667</v>
      </c>
      <c r="J2255" s="50"/>
      <c r="K2255" s="50"/>
      <c r="L2255" s="49">
        <v>38777.611305418497</v>
      </c>
      <c r="M2255" s="48">
        <f t="shared" si="70"/>
        <v>154191.55209475185</v>
      </c>
    </row>
    <row r="2256" spans="1:13" s="21" customFormat="1" ht="12" customHeight="1" x14ac:dyDescent="0.2">
      <c r="A2256" s="45" t="s">
        <v>28</v>
      </c>
      <c r="B2256" s="54" t="s">
        <v>369</v>
      </c>
      <c r="C2256" s="46">
        <v>501</v>
      </c>
      <c r="D2256" s="47">
        <v>1</v>
      </c>
      <c r="E2256" s="47">
        <v>7499.2627839999996</v>
      </c>
      <c r="F2256" s="48">
        <f t="shared" si="71"/>
        <v>89991.153407999998</v>
      </c>
      <c r="G2256" s="49">
        <v>14644.580454400002</v>
      </c>
      <c r="H2256" s="49">
        <v>1627.1756060444445</v>
      </c>
      <c r="I2256" s="47">
        <v>16271.756060444446</v>
      </c>
      <c r="J2256" s="50"/>
      <c r="K2256" s="50"/>
      <c r="L2256" s="49">
        <v>33016.479556053877</v>
      </c>
      <c r="M2256" s="48">
        <f t="shared" si="70"/>
        <v>155551.14508494275</v>
      </c>
    </row>
    <row r="2257" spans="1:13" s="21" customFormat="1" ht="12" customHeight="1" x14ac:dyDescent="0.2">
      <c r="A2257" s="45" t="s">
        <v>28</v>
      </c>
      <c r="B2257" s="54" t="s">
        <v>369</v>
      </c>
      <c r="C2257" s="46">
        <v>501</v>
      </c>
      <c r="D2257" s="47">
        <v>1</v>
      </c>
      <c r="E2257" s="47">
        <v>8747.2669440000009</v>
      </c>
      <c r="F2257" s="48">
        <f t="shared" si="71"/>
        <v>104967.203328</v>
      </c>
      <c r="G2257" s="49">
        <v>12992.720332799998</v>
      </c>
      <c r="H2257" s="49">
        <v>1894.7717151999998</v>
      </c>
      <c r="I2257" s="47">
        <v>18947.717151999997</v>
      </c>
      <c r="J2257" s="50"/>
      <c r="K2257" s="50"/>
      <c r="L2257" s="49">
        <v>40704.659639134217</v>
      </c>
      <c r="M2257" s="48">
        <f t="shared" si="70"/>
        <v>179507.07216713423</v>
      </c>
    </row>
    <row r="2258" spans="1:13" s="21" customFormat="1" ht="12" customHeight="1" x14ac:dyDescent="0.2">
      <c r="A2258" s="45" t="s">
        <v>28</v>
      </c>
      <c r="B2258" s="54" t="s">
        <v>369</v>
      </c>
      <c r="C2258" s="46">
        <v>501</v>
      </c>
      <c r="D2258" s="47">
        <v>1</v>
      </c>
      <c r="E2258" s="47">
        <v>10458.704256000001</v>
      </c>
      <c r="F2258" s="48">
        <f t="shared" si="71"/>
        <v>125504.45107200001</v>
      </c>
      <c r="G2258" s="49">
        <v>9856.2434048000014</v>
      </c>
      <c r="H2258" s="49">
        <v>2121.8301774222223</v>
      </c>
      <c r="I2258" s="47">
        <v>21218.301774222222</v>
      </c>
      <c r="J2258" s="50"/>
      <c r="K2258" s="50"/>
      <c r="L2258" s="49">
        <v>40989.318442133212</v>
      </c>
      <c r="M2258" s="48">
        <f t="shared" si="70"/>
        <v>199690.14487057767</v>
      </c>
    </row>
    <row r="2259" spans="1:13" s="21" customFormat="1" ht="12" customHeight="1" x14ac:dyDescent="0.2">
      <c r="A2259" s="45" t="s">
        <v>28</v>
      </c>
      <c r="B2259" s="54" t="s">
        <v>369</v>
      </c>
      <c r="C2259" s="46">
        <v>501</v>
      </c>
      <c r="D2259" s="47">
        <v>2</v>
      </c>
      <c r="E2259" s="47">
        <v>10459.407295999999</v>
      </c>
      <c r="F2259" s="48">
        <f t="shared" si="71"/>
        <v>251025.775104</v>
      </c>
      <c r="G2259" s="49">
        <v>54320.592102399998</v>
      </c>
      <c r="H2259" s="49">
        <v>4485.9620993777771</v>
      </c>
      <c r="I2259" s="47">
        <v>44859.620993777775</v>
      </c>
      <c r="J2259" s="50"/>
      <c r="K2259" s="50"/>
      <c r="L2259" s="49">
        <v>84201.847528483369</v>
      </c>
      <c r="M2259" s="48">
        <f t="shared" si="70"/>
        <v>438893.79782803892</v>
      </c>
    </row>
    <row r="2260" spans="1:13" s="21" customFormat="1" ht="12" customHeight="1" x14ac:dyDescent="0.2">
      <c r="A2260" s="45" t="s">
        <v>29</v>
      </c>
      <c r="B2260" s="54" t="s">
        <v>369</v>
      </c>
      <c r="C2260" s="46">
        <v>501</v>
      </c>
      <c r="D2260" s="47">
        <v>1</v>
      </c>
      <c r="E2260" s="47">
        <v>11099.498175999999</v>
      </c>
      <c r="F2260" s="48">
        <f t="shared" si="71"/>
        <v>133193.97811199998</v>
      </c>
      <c r="G2260" s="49">
        <v>15553.317811200001</v>
      </c>
      <c r="H2260" s="49">
        <v>2268.1921808000002</v>
      </c>
      <c r="I2260" s="47">
        <v>22681.921808000003</v>
      </c>
      <c r="J2260" s="50"/>
      <c r="K2260" s="50"/>
      <c r="L2260" s="49">
        <v>42256.86022722585</v>
      </c>
      <c r="M2260" s="48">
        <f t="shared" si="70"/>
        <v>215954.27013922582</v>
      </c>
    </row>
    <row r="2261" spans="1:13" s="21" customFormat="1" ht="12" customHeight="1" x14ac:dyDescent="0.2">
      <c r="A2261" s="45" t="s">
        <v>30</v>
      </c>
      <c r="B2261" s="54" t="s">
        <v>369</v>
      </c>
      <c r="C2261" s="46">
        <v>501</v>
      </c>
      <c r="D2261" s="47">
        <v>1</v>
      </c>
      <c r="E2261" s="47">
        <v>6777.3380479999996</v>
      </c>
      <c r="F2261" s="48">
        <f t="shared" si="71"/>
        <v>81328.056576000003</v>
      </c>
      <c r="G2261" s="49">
        <v>10628.8056576</v>
      </c>
      <c r="H2261" s="49">
        <v>1550.0341583999998</v>
      </c>
      <c r="I2261" s="47">
        <v>15500.341583999998</v>
      </c>
      <c r="J2261" s="50"/>
      <c r="K2261" s="50"/>
      <c r="L2261" s="49">
        <v>36733.467770377771</v>
      </c>
      <c r="M2261" s="48">
        <f t="shared" si="70"/>
        <v>145740.70574637776</v>
      </c>
    </row>
    <row r="2262" spans="1:13" s="21" customFormat="1" ht="12" customHeight="1" x14ac:dyDescent="0.2">
      <c r="A2262" s="45" t="s">
        <v>30</v>
      </c>
      <c r="B2262" s="54" t="s">
        <v>369</v>
      </c>
      <c r="C2262" s="46">
        <v>501</v>
      </c>
      <c r="D2262" s="47">
        <v>1</v>
      </c>
      <c r="E2262" s="47">
        <v>7402.0377600000002</v>
      </c>
      <c r="F2262" s="48">
        <f t="shared" si="71"/>
        <v>88824.453120000006</v>
      </c>
      <c r="G2262" s="49">
        <v>22232.730624000003</v>
      </c>
      <c r="H2262" s="49">
        <v>1698.3335893333335</v>
      </c>
      <c r="I2262" s="47">
        <v>16983.335893333337</v>
      </c>
      <c r="J2262" s="50"/>
      <c r="K2262" s="50"/>
      <c r="L2262" s="49">
        <v>36057.893129025972</v>
      </c>
      <c r="M2262" s="48">
        <f t="shared" si="70"/>
        <v>165796.74635569265</v>
      </c>
    </row>
    <row r="2263" spans="1:13" s="21" customFormat="1" ht="12" customHeight="1" x14ac:dyDescent="0.2">
      <c r="A2263" s="45" t="s">
        <v>368</v>
      </c>
      <c r="B2263" s="54" t="s">
        <v>369</v>
      </c>
      <c r="C2263" s="46">
        <v>501</v>
      </c>
      <c r="D2263" s="47">
        <v>1</v>
      </c>
      <c r="E2263" s="47">
        <v>9236.5070720000003</v>
      </c>
      <c r="F2263" s="48">
        <f t="shared" si="71"/>
        <v>110838.084864</v>
      </c>
      <c r="G2263" s="49">
        <v>13068.128486400001</v>
      </c>
      <c r="H2263" s="49">
        <v>1905.7687376000001</v>
      </c>
      <c r="I2263" s="47">
        <v>19057.687376000002</v>
      </c>
      <c r="J2263" s="50"/>
      <c r="K2263" s="50"/>
      <c r="L2263" s="49">
        <v>35866.873844668291</v>
      </c>
      <c r="M2263" s="48">
        <f t="shared" si="70"/>
        <v>180736.5433086683</v>
      </c>
    </row>
    <row r="2264" spans="1:13" s="21" customFormat="1" ht="12" customHeight="1" x14ac:dyDescent="0.2">
      <c r="A2264" s="45" t="s">
        <v>368</v>
      </c>
      <c r="B2264" s="54" t="s">
        <v>369</v>
      </c>
      <c r="C2264" s="46">
        <v>501</v>
      </c>
      <c r="D2264" s="47">
        <v>1</v>
      </c>
      <c r="E2264" s="47">
        <v>9513.8725759999998</v>
      </c>
      <c r="F2264" s="48">
        <f t="shared" si="71"/>
        <v>114166.47091199999</v>
      </c>
      <c r="G2264" s="49">
        <v>27301.134182400005</v>
      </c>
      <c r="H2264" s="49">
        <v>2085.5033055999997</v>
      </c>
      <c r="I2264" s="47">
        <v>20855.033056</v>
      </c>
      <c r="J2264" s="50"/>
      <c r="K2264" s="50"/>
      <c r="L2264" s="49">
        <v>39997.185638887808</v>
      </c>
      <c r="M2264" s="48">
        <f t="shared" si="70"/>
        <v>204405.32709488779</v>
      </c>
    </row>
    <row r="2265" spans="1:13" s="21" customFormat="1" ht="12" customHeight="1" x14ac:dyDescent="0.2">
      <c r="A2265" s="45" t="s">
        <v>368</v>
      </c>
      <c r="B2265" s="54" t="s">
        <v>369</v>
      </c>
      <c r="C2265" s="46">
        <v>501</v>
      </c>
      <c r="D2265" s="47">
        <v>1</v>
      </c>
      <c r="E2265" s="47">
        <v>9531.1781759999994</v>
      </c>
      <c r="F2265" s="48">
        <f t="shared" si="71"/>
        <v>114374.13811199999</v>
      </c>
      <c r="G2265" s="49">
        <v>22785.556352</v>
      </c>
      <c r="H2265" s="49">
        <v>2057.0293928888891</v>
      </c>
      <c r="I2265" s="47">
        <v>20570.293928888888</v>
      </c>
      <c r="J2265" s="50"/>
      <c r="K2265" s="50"/>
      <c r="L2265" s="49">
        <v>39763.908329713879</v>
      </c>
      <c r="M2265" s="48">
        <f t="shared" si="70"/>
        <v>199550.92611549166</v>
      </c>
    </row>
    <row r="2266" spans="1:13" s="21" customFormat="1" ht="12" customHeight="1" x14ac:dyDescent="0.2">
      <c r="A2266" s="45" t="s">
        <v>368</v>
      </c>
      <c r="B2266" s="54" t="s">
        <v>369</v>
      </c>
      <c r="C2266" s="46">
        <v>501</v>
      </c>
      <c r="D2266" s="47">
        <v>1</v>
      </c>
      <c r="E2266" s="47">
        <v>9777.3070719999996</v>
      </c>
      <c r="F2266" s="48">
        <f t="shared" si="71"/>
        <v>117327.684864</v>
      </c>
      <c r="G2266" s="49">
        <v>18622.251315199999</v>
      </c>
      <c r="H2266" s="49">
        <v>2069.1390350222223</v>
      </c>
      <c r="I2266" s="47">
        <v>20691.39035022222</v>
      </c>
      <c r="J2266" s="50"/>
      <c r="K2266" s="50"/>
      <c r="L2266" s="49">
        <v>40021.31621096492</v>
      </c>
      <c r="M2266" s="48">
        <f t="shared" si="70"/>
        <v>198731.78177540936</v>
      </c>
    </row>
    <row r="2267" spans="1:13" s="21" customFormat="1" ht="12" customHeight="1" x14ac:dyDescent="0.2">
      <c r="A2267" s="45" t="s">
        <v>368</v>
      </c>
      <c r="B2267" s="54" t="s">
        <v>369</v>
      </c>
      <c r="C2267" s="46">
        <v>501</v>
      </c>
      <c r="D2267" s="47">
        <v>1</v>
      </c>
      <c r="E2267" s="47">
        <v>9785.9598719999995</v>
      </c>
      <c r="F2267" s="48">
        <f t="shared" si="71"/>
        <v>117431.51846399999</v>
      </c>
      <c r="G2267" s="49">
        <v>18636.095795199999</v>
      </c>
      <c r="H2267" s="49">
        <v>2070.6773105777775</v>
      </c>
      <c r="I2267" s="47">
        <v>20706.773105777775</v>
      </c>
      <c r="J2267" s="50"/>
      <c r="K2267" s="50"/>
      <c r="L2267" s="49">
        <v>40041.711806604377</v>
      </c>
      <c r="M2267" s="48">
        <f t="shared" si="70"/>
        <v>198886.77648215991</v>
      </c>
    </row>
    <row r="2268" spans="1:13" s="21" customFormat="1" ht="12" customHeight="1" x14ac:dyDescent="0.2">
      <c r="A2268" s="45" t="s">
        <v>368</v>
      </c>
      <c r="B2268" s="54" t="s">
        <v>369</v>
      </c>
      <c r="C2268" s="46">
        <v>501</v>
      </c>
      <c r="D2268" s="47">
        <v>1</v>
      </c>
      <c r="E2268" s="47">
        <v>10960.577472000001</v>
      </c>
      <c r="F2268" s="48">
        <f t="shared" si="71"/>
        <v>131526.929664</v>
      </c>
      <c r="G2268" s="49">
        <v>25644.354943999999</v>
      </c>
      <c r="H2268" s="49">
        <v>2315.1153768888889</v>
      </c>
      <c r="I2268" s="47">
        <v>23151.153768888889</v>
      </c>
      <c r="J2268" s="50"/>
      <c r="K2268" s="50"/>
      <c r="L2268" s="49">
        <v>42663.230120778375</v>
      </c>
      <c r="M2268" s="48">
        <f t="shared" si="70"/>
        <v>225300.78387455613</v>
      </c>
    </row>
    <row r="2269" spans="1:13" s="21" customFormat="1" ht="12" customHeight="1" x14ac:dyDescent="0.2">
      <c r="A2269" s="45" t="s">
        <v>368</v>
      </c>
      <c r="B2269" s="54" t="s">
        <v>369</v>
      </c>
      <c r="C2269" s="46">
        <v>501</v>
      </c>
      <c r="D2269" s="47">
        <v>1</v>
      </c>
      <c r="E2269" s="47">
        <v>12671.277631999999</v>
      </c>
      <c r="F2269" s="48">
        <f t="shared" si="71"/>
        <v>152055.331584</v>
      </c>
      <c r="G2269" s="49">
        <v>22919.804211200004</v>
      </c>
      <c r="H2269" s="49">
        <v>2546.6449123555558</v>
      </c>
      <c r="I2269" s="47">
        <v>25466.449123555558</v>
      </c>
      <c r="J2269" s="50"/>
      <c r="K2269" s="50"/>
      <c r="L2269" s="49">
        <v>42172.349987371053</v>
      </c>
      <c r="M2269" s="48">
        <f t="shared" si="70"/>
        <v>245160.57981848216</v>
      </c>
    </row>
    <row r="2270" spans="1:13" s="21" customFormat="1" ht="12" customHeight="1" x14ac:dyDescent="0.2">
      <c r="A2270" s="45" t="s">
        <v>68</v>
      </c>
      <c r="B2270" s="54" t="s">
        <v>369</v>
      </c>
      <c r="C2270" s="46">
        <v>501</v>
      </c>
      <c r="D2270" s="47">
        <v>1</v>
      </c>
      <c r="E2270" s="47">
        <v>13617.106048</v>
      </c>
      <c r="F2270" s="48">
        <f t="shared" si="71"/>
        <v>163405.27257599999</v>
      </c>
      <c r="G2270" s="49">
        <v>11090.036838400001</v>
      </c>
      <c r="H2270" s="49">
        <v>2387.4384860444447</v>
      </c>
      <c r="I2270" s="47">
        <v>23874.384860444447</v>
      </c>
      <c r="J2270" s="50"/>
      <c r="K2270" s="50"/>
      <c r="L2270" s="49">
        <v>23895.651389460418</v>
      </c>
      <c r="M2270" s="48">
        <f t="shared" si="70"/>
        <v>224652.7841503493</v>
      </c>
    </row>
    <row r="2271" spans="1:13" s="21" customFormat="1" ht="12" customHeight="1" x14ac:dyDescent="0.2">
      <c r="A2271" s="45" t="s">
        <v>176</v>
      </c>
      <c r="B2271" s="54" t="s">
        <v>369</v>
      </c>
      <c r="C2271" s="46">
        <v>501</v>
      </c>
      <c r="D2271" s="47">
        <v>1</v>
      </c>
      <c r="E2271" s="47">
        <v>10090.03008</v>
      </c>
      <c r="F2271" s="48">
        <f t="shared" si="71"/>
        <v>121080.36096000001</v>
      </c>
      <c r="G2271" s="49">
        <v>19472.048127999995</v>
      </c>
      <c r="H2271" s="49">
        <v>2163.5609031111107</v>
      </c>
      <c r="I2271" s="47">
        <v>21635.609031111107</v>
      </c>
      <c r="J2271" s="50"/>
      <c r="K2271" s="50"/>
      <c r="L2271" s="49">
        <v>43849.335708537314</v>
      </c>
      <c r="M2271" s="48">
        <f t="shared" si="70"/>
        <v>208200.91473075957</v>
      </c>
    </row>
    <row r="2272" spans="1:13" s="21" customFormat="1" ht="12" customHeight="1" x14ac:dyDescent="0.2">
      <c r="A2272" s="45" t="s">
        <v>32</v>
      </c>
      <c r="B2272" s="54" t="s">
        <v>369</v>
      </c>
      <c r="C2272" s="46">
        <v>501</v>
      </c>
      <c r="D2272" s="47">
        <v>1</v>
      </c>
      <c r="E2272" s="47">
        <v>6056.3759360000004</v>
      </c>
      <c r="F2272" s="48">
        <f t="shared" si="71"/>
        <v>72676.511232000004</v>
      </c>
      <c r="G2272" s="49">
        <v>0</v>
      </c>
      <c r="H2272" s="49">
        <v>1310.9959893333335</v>
      </c>
      <c r="I2272" s="47">
        <v>13109.959893333335</v>
      </c>
      <c r="J2272" s="50"/>
      <c r="K2272" s="50"/>
      <c r="L2272" s="49">
        <v>31473.489195492697</v>
      </c>
      <c r="M2272" s="48">
        <f t="shared" si="70"/>
        <v>118570.95631015937</v>
      </c>
    </row>
    <row r="2273" spans="1:13" s="21" customFormat="1" ht="12" customHeight="1" x14ac:dyDescent="0.2">
      <c r="A2273" s="45" t="s">
        <v>32</v>
      </c>
      <c r="B2273" s="54" t="s">
        <v>369</v>
      </c>
      <c r="C2273" s="46">
        <v>501</v>
      </c>
      <c r="D2273" s="47">
        <v>4</v>
      </c>
      <c r="E2273" s="47">
        <v>6298.6327039999996</v>
      </c>
      <c r="F2273" s="48">
        <f t="shared" si="71"/>
        <v>302334.36979199998</v>
      </c>
      <c r="G2273" s="49">
        <v>48786.676223999995</v>
      </c>
      <c r="H2273" s="49">
        <v>5754.684831999999</v>
      </c>
      <c r="I2273" s="47">
        <v>57546.84831999999</v>
      </c>
      <c r="J2273" s="50"/>
      <c r="K2273" s="50"/>
      <c r="L2273" s="49">
        <v>130203.9557348307</v>
      </c>
      <c r="M2273" s="48">
        <f t="shared" si="70"/>
        <v>544626.53490283061</v>
      </c>
    </row>
    <row r="2274" spans="1:13" s="21" customFormat="1" ht="12" customHeight="1" x14ac:dyDescent="0.2">
      <c r="A2274" s="45" t="s">
        <v>32</v>
      </c>
      <c r="B2274" s="54" t="s">
        <v>369</v>
      </c>
      <c r="C2274" s="46">
        <v>501</v>
      </c>
      <c r="D2274" s="47">
        <v>1</v>
      </c>
      <c r="E2274" s="47">
        <v>7804.2199039999996</v>
      </c>
      <c r="F2274" s="48">
        <f t="shared" si="71"/>
        <v>93650.638848000002</v>
      </c>
      <c r="G2274" s="49">
        <v>23197.9677696</v>
      </c>
      <c r="H2274" s="49">
        <v>1772.0669824000001</v>
      </c>
      <c r="I2274" s="47">
        <v>17720.669824000001</v>
      </c>
      <c r="J2274" s="50"/>
      <c r="K2274" s="50"/>
      <c r="L2274" s="49">
        <v>36740.530288108639</v>
      </c>
      <c r="M2274" s="48">
        <f t="shared" si="70"/>
        <v>173081.87371210865</v>
      </c>
    </row>
    <row r="2275" spans="1:13" s="21" customFormat="1" ht="12" customHeight="1" x14ac:dyDescent="0.2">
      <c r="A2275" s="45" t="s">
        <v>32</v>
      </c>
      <c r="B2275" s="54" t="s">
        <v>369</v>
      </c>
      <c r="C2275" s="46">
        <v>501</v>
      </c>
      <c r="D2275" s="47">
        <v>1</v>
      </c>
      <c r="E2275" s="47">
        <v>8358.3992959999996</v>
      </c>
      <c r="F2275" s="48">
        <f t="shared" si="71"/>
        <v>100300.791552</v>
      </c>
      <c r="G2275" s="49">
        <v>0</v>
      </c>
      <c r="H2275" s="49">
        <v>1703.333216</v>
      </c>
      <c r="I2275" s="47">
        <v>17033.332160000002</v>
      </c>
      <c r="J2275" s="50"/>
      <c r="K2275" s="50"/>
      <c r="L2275" s="49">
        <v>36430.505084624136</v>
      </c>
      <c r="M2275" s="48">
        <f t="shared" si="70"/>
        <v>155467.96201262414</v>
      </c>
    </row>
    <row r="2276" spans="1:13" s="21" customFormat="1" ht="12" customHeight="1" x14ac:dyDescent="0.2">
      <c r="A2276" s="45" t="s">
        <v>370</v>
      </c>
      <c r="B2276" s="54" t="s">
        <v>369</v>
      </c>
      <c r="C2276" s="46">
        <v>501</v>
      </c>
      <c r="D2276" s="47">
        <v>1</v>
      </c>
      <c r="E2276" s="47">
        <v>22751.477631999998</v>
      </c>
      <c r="F2276" s="48">
        <f t="shared" si="71"/>
        <v>273017.73158399999</v>
      </c>
      <c r="G2276" s="49">
        <v>18397.5341056</v>
      </c>
      <c r="H2276" s="49">
        <v>3960.5802588444449</v>
      </c>
      <c r="I2276" s="47">
        <v>39605.802588444451</v>
      </c>
      <c r="J2276" s="50"/>
      <c r="K2276" s="50"/>
      <c r="L2276" s="49">
        <v>27069.433292856338</v>
      </c>
      <c r="M2276" s="48">
        <f t="shared" si="70"/>
        <v>362051.08182974515</v>
      </c>
    </row>
    <row r="2277" spans="1:13" s="21" customFormat="1" ht="12" customHeight="1" x14ac:dyDescent="0.2">
      <c r="A2277" s="45" t="s">
        <v>33</v>
      </c>
      <c r="B2277" s="54" t="s">
        <v>369</v>
      </c>
      <c r="C2277" s="46">
        <v>501</v>
      </c>
      <c r="D2277" s="47">
        <v>1</v>
      </c>
      <c r="E2277" s="47">
        <v>7397.841152</v>
      </c>
      <c r="F2277" s="48">
        <f t="shared" si="71"/>
        <v>88774.093823999996</v>
      </c>
      <c r="G2277" s="49">
        <v>14815.105843200001</v>
      </c>
      <c r="H2277" s="49">
        <v>1646.1228714666668</v>
      </c>
      <c r="I2277" s="47">
        <v>16461.228714666668</v>
      </c>
      <c r="J2277" s="50"/>
      <c r="K2277" s="50"/>
      <c r="L2277" s="49">
        <v>35640.062429949699</v>
      </c>
      <c r="M2277" s="48">
        <f t="shared" si="70"/>
        <v>157336.61368328304</v>
      </c>
    </row>
    <row r="2278" spans="1:13" s="21" customFormat="1" ht="12" customHeight="1" x14ac:dyDescent="0.2">
      <c r="A2278" s="45" t="s">
        <v>33</v>
      </c>
      <c r="B2278" s="54" t="s">
        <v>369</v>
      </c>
      <c r="C2278" s="46">
        <v>501</v>
      </c>
      <c r="D2278" s="47">
        <v>1</v>
      </c>
      <c r="E2278" s="47">
        <v>9461.4798719999999</v>
      </c>
      <c r="F2278" s="48">
        <f t="shared" si="71"/>
        <v>113537.758464</v>
      </c>
      <c r="G2278" s="49">
        <v>27175.391692800004</v>
      </c>
      <c r="H2278" s="49">
        <v>2075.8979765333333</v>
      </c>
      <c r="I2278" s="47">
        <v>20758.979765333333</v>
      </c>
      <c r="J2278" s="50"/>
      <c r="K2278" s="50"/>
      <c r="L2278" s="49">
        <v>39894.120947001051</v>
      </c>
      <c r="M2278" s="48">
        <f t="shared" si="70"/>
        <v>203442.14884566772</v>
      </c>
    </row>
    <row r="2279" spans="1:13" s="21" customFormat="1" ht="12" customHeight="1" x14ac:dyDescent="0.2">
      <c r="A2279" s="45" t="s">
        <v>33</v>
      </c>
      <c r="B2279" s="54" t="s">
        <v>369</v>
      </c>
      <c r="C2279" s="46">
        <v>501</v>
      </c>
      <c r="D2279" s="47">
        <v>1</v>
      </c>
      <c r="E2279" s="47">
        <v>9613.5852799999902</v>
      </c>
      <c r="F2279" s="48">
        <f t="shared" si="71"/>
        <v>115363.02335999988</v>
      </c>
      <c r="G2279" s="49">
        <v>9055.3482239999994</v>
      </c>
      <c r="H2279" s="49">
        <v>1949.4152426666667</v>
      </c>
      <c r="I2279" s="47">
        <v>19494.152426666667</v>
      </c>
      <c r="J2279" s="50"/>
      <c r="K2279" s="50"/>
      <c r="L2279" s="49">
        <v>37017.377418148229</v>
      </c>
      <c r="M2279" s="48">
        <f t="shared" si="70"/>
        <v>182879.31667148141</v>
      </c>
    </row>
    <row r="2280" spans="1:13" s="21" customFormat="1" ht="12" customHeight="1" x14ac:dyDescent="0.2">
      <c r="A2280" s="45" t="s">
        <v>33</v>
      </c>
      <c r="B2280" s="54" t="s">
        <v>369</v>
      </c>
      <c r="C2280" s="46">
        <v>501</v>
      </c>
      <c r="D2280" s="47">
        <v>1</v>
      </c>
      <c r="E2280" s="47">
        <v>9689.2972800000007</v>
      </c>
      <c r="F2280" s="48">
        <f t="shared" si="71"/>
        <v>116271.56736000002</v>
      </c>
      <c r="G2280" s="49">
        <v>0</v>
      </c>
      <c r="H2280" s="49">
        <v>1916.48288</v>
      </c>
      <c r="I2280" s="47">
        <v>19164.828799999999</v>
      </c>
      <c r="J2280" s="50"/>
      <c r="K2280" s="50"/>
      <c r="L2280" s="49">
        <v>38018.884429141719</v>
      </c>
      <c r="M2280" s="48">
        <f t="shared" si="70"/>
        <v>175371.76346914173</v>
      </c>
    </row>
    <row r="2281" spans="1:13" s="21" customFormat="1" ht="12" customHeight="1" x14ac:dyDescent="0.2">
      <c r="A2281" s="45" t="s">
        <v>33</v>
      </c>
      <c r="B2281" s="54" t="s">
        <v>369</v>
      </c>
      <c r="C2281" s="46">
        <v>501</v>
      </c>
      <c r="D2281" s="47">
        <v>1</v>
      </c>
      <c r="E2281" s="47">
        <v>10044.072896</v>
      </c>
      <c r="F2281" s="48">
        <f t="shared" si="71"/>
        <v>120528.874752</v>
      </c>
      <c r="G2281" s="49">
        <v>33335.884108799997</v>
      </c>
      <c r="H2281" s="49">
        <v>2215.7780112</v>
      </c>
      <c r="I2281" s="47">
        <v>22157.780112</v>
      </c>
      <c r="J2281" s="50"/>
      <c r="K2281" s="50"/>
      <c r="L2281" s="49">
        <v>41616.32485321947</v>
      </c>
      <c r="M2281" s="48">
        <f t="shared" si="70"/>
        <v>219854.64183721947</v>
      </c>
    </row>
    <row r="2282" spans="1:13" s="21" customFormat="1" ht="12" customHeight="1" x14ac:dyDescent="0.2">
      <c r="A2282" s="45" t="s">
        <v>33</v>
      </c>
      <c r="B2282" s="54" t="s">
        <v>369</v>
      </c>
      <c r="C2282" s="46">
        <v>501</v>
      </c>
      <c r="D2282" s="47">
        <v>1</v>
      </c>
      <c r="E2282" s="47">
        <v>10101.787071999999</v>
      </c>
      <c r="F2282" s="48">
        <f t="shared" si="71"/>
        <v>121221.44486399999</v>
      </c>
      <c r="G2282" s="49">
        <v>23926.774144000003</v>
      </c>
      <c r="H2282" s="49">
        <v>2160.0559991111113</v>
      </c>
      <c r="I2282" s="47">
        <v>21600.559991111113</v>
      </c>
      <c r="J2282" s="50"/>
      <c r="K2282" s="50"/>
      <c r="L2282" s="49">
        <v>41217.864890534976</v>
      </c>
      <c r="M2282" s="48">
        <f t="shared" si="70"/>
        <v>210126.6998887572</v>
      </c>
    </row>
    <row r="2283" spans="1:13" s="21" customFormat="1" ht="12" customHeight="1" x14ac:dyDescent="0.2">
      <c r="A2283" s="45" t="s">
        <v>33</v>
      </c>
      <c r="B2283" s="54" t="s">
        <v>369</v>
      </c>
      <c r="C2283" s="46">
        <v>501</v>
      </c>
      <c r="D2283" s="47">
        <v>3</v>
      </c>
      <c r="E2283" s="47">
        <v>10152.232896</v>
      </c>
      <c r="F2283" s="48">
        <f t="shared" si="71"/>
        <v>365480.38425599993</v>
      </c>
      <c r="G2283" s="49">
        <v>81719.023692799994</v>
      </c>
      <c r="H2283" s="49">
        <v>6576.1430014222224</v>
      </c>
      <c r="I2283" s="47">
        <v>65761.43001422222</v>
      </c>
      <c r="J2283" s="50"/>
      <c r="K2283" s="50"/>
      <c r="L2283" s="49">
        <v>124862.92802547359</v>
      </c>
      <c r="M2283" s="48">
        <f t="shared" si="70"/>
        <v>644399.90898991795</v>
      </c>
    </row>
    <row r="2284" spans="1:13" s="21" customFormat="1" ht="12" customHeight="1" x14ac:dyDescent="0.2">
      <c r="A2284" s="45" t="s">
        <v>33</v>
      </c>
      <c r="B2284" s="54" t="s">
        <v>369</v>
      </c>
      <c r="C2284" s="46">
        <v>501</v>
      </c>
      <c r="D2284" s="47">
        <v>1</v>
      </c>
      <c r="E2284" s="47">
        <v>10314.472895999999</v>
      </c>
      <c r="F2284" s="48">
        <f t="shared" si="71"/>
        <v>123773.67475199999</v>
      </c>
      <c r="G2284" s="49">
        <v>24352.145791999999</v>
      </c>
      <c r="H2284" s="49">
        <v>2198.4576062222222</v>
      </c>
      <c r="I2284" s="47">
        <v>21984.576062222222</v>
      </c>
      <c r="J2284" s="50"/>
      <c r="K2284" s="50"/>
      <c r="L2284" s="49">
        <v>41652.936496318434</v>
      </c>
      <c r="M2284" s="48">
        <f t="shared" si="70"/>
        <v>213961.79070876286</v>
      </c>
    </row>
    <row r="2285" spans="1:13" s="21" customFormat="1" ht="12" customHeight="1" x14ac:dyDescent="0.2">
      <c r="A2285" s="45" t="s">
        <v>33</v>
      </c>
      <c r="B2285" s="54" t="s">
        <v>369</v>
      </c>
      <c r="C2285" s="46">
        <v>501</v>
      </c>
      <c r="D2285" s="47">
        <v>1</v>
      </c>
      <c r="E2285" s="47">
        <v>10909.352896</v>
      </c>
      <c r="F2285" s="48">
        <f t="shared" si="71"/>
        <v>130912.234752</v>
      </c>
      <c r="G2285" s="49">
        <v>30650.286950399997</v>
      </c>
      <c r="H2285" s="49">
        <v>2341.3413642666665</v>
      </c>
      <c r="I2285" s="47">
        <v>23413.413642666666</v>
      </c>
      <c r="J2285" s="50"/>
      <c r="K2285" s="50"/>
      <c r="L2285" s="49">
        <v>42890.355563785895</v>
      </c>
      <c r="M2285" s="48">
        <f t="shared" si="70"/>
        <v>230207.63227311923</v>
      </c>
    </row>
    <row r="2286" spans="1:13" s="21" customFormat="1" ht="12" customHeight="1" x14ac:dyDescent="0.2">
      <c r="A2286" s="45" t="s">
        <v>33</v>
      </c>
      <c r="B2286" s="54" t="s">
        <v>369</v>
      </c>
      <c r="C2286" s="46">
        <v>501</v>
      </c>
      <c r="D2286" s="47">
        <v>1</v>
      </c>
      <c r="E2286" s="47">
        <v>13550.620096000001</v>
      </c>
      <c r="F2286" s="48">
        <f t="shared" si="71"/>
        <v>162607.44115200001</v>
      </c>
      <c r="G2286" s="49">
        <v>18397.320115199997</v>
      </c>
      <c r="H2286" s="49">
        <v>2682.9425167999998</v>
      </c>
      <c r="I2286" s="47">
        <v>26829.425168000002</v>
      </c>
      <c r="J2286" s="50"/>
      <c r="K2286" s="50"/>
      <c r="L2286" s="49">
        <v>44875.29085709338</v>
      </c>
      <c r="M2286" s="48">
        <f t="shared" si="70"/>
        <v>255392.41980909338</v>
      </c>
    </row>
    <row r="2287" spans="1:13" s="21" customFormat="1" ht="12" customHeight="1" x14ac:dyDescent="0.2">
      <c r="A2287" s="45" t="s">
        <v>28</v>
      </c>
      <c r="B2287" s="54" t="s">
        <v>371</v>
      </c>
      <c r="C2287" s="46">
        <v>501</v>
      </c>
      <c r="D2287" s="47">
        <v>1</v>
      </c>
      <c r="E2287" s="47">
        <v>6639.4232320000001</v>
      </c>
      <c r="F2287" s="48">
        <f t="shared" si="71"/>
        <v>79673.078783999998</v>
      </c>
      <c r="G2287" s="49">
        <v>0</v>
      </c>
      <c r="H2287" s="49">
        <v>1416.8372053333335</v>
      </c>
      <c r="I2287" s="47">
        <v>14168.372053333334</v>
      </c>
      <c r="J2287" s="50"/>
      <c r="K2287" s="50"/>
      <c r="L2287" s="49">
        <v>33031.167416816861</v>
      </c>
      <c r="M2287" s="48">
        <f t="shared" si="70"/>
        <v>128289.45545948352</v>
      </c>
    </row>
    <row r="2288" spans="1:13" s="21" customFormat="1" ht="12" customHeight="1" x14ac:dyDescent="0.2">
      <c r="A2288" s="45" t="s">
        <v>29</v>
      </c>
      <c r="B2288" s="54" t="s">
        <v>371</v>
      </c>
      <c r="C2288" s="46">
        <v>501</v>
      </c>
      <c r="D2288" s="47">
        <v>1</v>
      </c>
      <c r="E2288" s="47">
        <v>7962.8581759999997</v>
      </c>
      <c r="F2288" s="48">
        <f t="shared" si="71"/>
        <v>95554.298111999989</v>
      </c>
      <c r="G2288" s="49">
        <v>8034.2865407999998</v>
      </c>
      <c r="H2288" s="49">
        <v>1729.6033525333332</v>
      </c>
      <c r="I2288" s="47">
        <v>17296.033525333332</v>
      </c>
      <c r="J2288" s="50"/>
      <c r="K2288" s="50"/>
      <c r="L2288" s="49">
        <v>39059.35856759236</v>
      </c>
      <c r="M2288" s="48">
        <f t="shared" si="70"/>
        <v>161673.58009825903</v>
      </c>
    </row>
    <row r="2289" spans="1:13" s="21" customFormat="1" ht="12" customHeight="1" x14ac:dyDescent="0.2">
      <c r="A2289" s="45" t="s">
        <v>29</v>
      </c>
      <c r="B2289" s="54" t="s">
        <v>371</v>
      </c>
      <c r="C2289" s="46">
        <v>501</v>
      </c>
      <c r="D2289" s="47">
        <v>1</v>
      </c>
      <c r="E2289" s="47">
        <v>9022.1555840000001</v>
      </c>
      <c r="F2289" s="48">
        <f t="shared" si="71"/>
        <v>108265.867008</v>
      </c>
      <c r="G2289" s="49">
        <v>22204.311168</v>
      </c>
      <c r="H2289" s="49">
        <v>2004.5558693333332</v>
      </c>
      <c r="I2289" s="47">
        <v>20045.558693333332</v>
      </c>
      <c r="J2289" s="50"/>
      <c r="K2289" s="50"/>
      <c r="L2289" s="49">
        <v>41728.419455127427</v>
      </c>
      <c r="M2289" s="48">
        <f t="shared" si="70"/>
        <v>194248.71219379408</v>
      </c>
    </row>
    <row r="2290" spans="1:13" s="21" customFormat="1" ht="12" customHeight="1" x14ac:dyDescent="0.2">
      <c r="A2290" s="45" t="s">
        <v>29</v>
      </c>
      <c r="B2290" s="54" t="s">
        <v>371</v>
      </c>
      <c r="C2290" s="46">
        <v>501</v>
      </c>
      <c r="D2290" s="47">
        <v>1</v>
      </c>
      <c r="E2290" s="47">
        <v>9422.3475839999992</v>
      </c>
      <c r="F2290" s="48">
        <f t="shared" si="71"/>
        <v>113068.17100799999</v>
      </c>
      <c r="G2290" s="49">
        <v>18054.316134400004</v>
      </c>
      <c r="H2290" s="49">
        <v>2006.0351260444445</v>
      </c>
      <c r="I2290" s="47">
        <v>20060.351260444448</v>
      </c>
      <c r="J2290" s="50"/>
      <c r="K2290" s="50"/>
      <c r="L2290" s="49">
        <v>39287.608487469792</v>
      </c>
      <c r="M2290" s="48">
        <f t="shared" si="70"/>
        <v>192476.48201635867</v>
      </c>
    </row>
    <row r="2291" spans="1:13" s="21" customFormat="1" ht="12" customHeight="1" x14ac:dyDescent="0.2">
      <c r="A2291" s="45" t="s">
        <v>368</v>
      </c>
      <c r="B2291" s="54" t="s">
        <v>371</v>
      </c>
      <c r="C2291" s="46">
        <v>501</v>
      </c>
      <c r="D2291" s="47">
        <v>1</v>
      </c>
      <c r="E2291" s="47">
        <v>9811.0205440000009</v>
      </c>
      <c r="F2291" s="48">
        <f t="shared" si="71"/>
        <v>117732.24652800002</v>
      </c>
      <c r="G2291" s="49">
        <v>9338.096435200001</v>
      </c>
      <c r="H2291" s="49">
        <v>2010.2846492444448</v>
      </c>
      <c r="I2291" s="47">
        <v>20102.846492444449</v>
      </c>
      <c r="J2291" s="50"/>
      <c r="K2291" s="50"/>
      <c r="L2291" s="49">
        <v>39551.135019288609</v>
      </c>
      <c r="M2291" s="48">
        <f t="shared" si="70"/>
        <v>188734.60912417751</v>
      </c>
    </row>
    <row r="2292" spans="1:13" s="21" customFormat="1" ht="12" customHeight="1" x14ac:dyDescent="0.2">
      <c r="A2292" s="45" t="s">
        <v>368</v>
      </c>
      <c r="B2292" s="54" t="s">
        <v>371</v>
      </c>
      <c r="C2292" s="46">
        <v>501</v>
      </c>
      <c r="D2292" s="47">
        <v>1</v>
      </c>
      <c r="E2292" s="47">
        <v>10144.423744</v>
      </c>
      <c r="F2292" s="48">
        <f t="shared" si="71"/>
        <v>121733.084928</v>
      </c>
      <c r="G2292" s="49">
        <v>18876.837990399999</v>
      </c>
      <c r="H2292" s="49">
        <v>2097.4264433777776</v>
      </c>
      <c r="I2292" s="47">
        <v>20974.264433777775</v>
      </c>
      <c r="J2292" s="50"/>
      <c r="K2292" s="50"/>
      <c r="L2292" s="49">
        <v>38250.852370244065</v>
      </c>
      <c r="M2292" s="48">
        <f t="shared" si="70"/>
        <v>201932.46616579962</v>
      </c>
    </row>
    <row r="2293" spans="1:13" s="21" customFormat="1" ht="12" customHeight="1" x14ac:dyDescent="0.2">
      <c r="A2293" s="45" t="s">
        <v>368</v>
      </c>
      <c r="B2293" s="54" t="s">
        <v>371</v>
      </c>
      <c r="C2293" s="46">
        <v>501</v>
      </c>
      <c r="D2293" s="47">
        <v>1</v>
      </c>
      <c r="E2293" s="47">
        <v>10187.785088000001</v>
      </c>
      <c r="F2293" s="48">
        <f t="shared" si="71"/>
        <v>122253.42105600001</v>
      </c>
      <c r="G2293" s="49">
        <v>9639.5080703999993</v>
      </c>
      <c r="H2293" s="49">
        <v>2075.1718762666669</v>
      </c>
      <c r="I2293" s="47">
        <v>20751.718762666671</v>
      </c>
      <c r="J2293" s="50"/>
      <c r="K2293" s="50"/>
      <c r="L2293" s="49">
        <v>40585.242623469749</v>
      </c>
      <c r="M2293" s="48">
        <f t="shared" si="70"/>
        <v>195305.06238880305</v>
      </c>
    </row>
    <row r="2294" spans="1:13" s="21" customFormat="1" ht="12" customHeight="1" x14ac:dyDescent="0.2">
      <c r="A2294" s="45" t="s">
        <v>368</v>
      </c>
      <c r="B2294" s="54" t="s">
        <v>371</v>
      </c>
      <c r="C2294" s="46">
        <v>501</v>
      </c>
      <c r="D2294" s="47">
        <v>1</v>
      </c>
      <c r="E2294" s="47">
        <v>13816.001472</v>
      </c>
      <c r="F2294" s="48">
        <f t="shared" si="71"/>
        <v>165792.01766399998</v>
      </c>
      <c r="G2294" s="49">
        <v>25084.162355200002</v>
      </c>
      <c r="H2294" s="49">
        <v>2787.1291505777776</v>
      </c>
      <c r="I2294" s="47">
        <v>27871.291505777775</v>
      </c>
      <c r="J2294" s="50"/>
      <c r="K2294" s="50"/>
      <c r="L2294" s="49">
        <v>46751.020445331735</v>
      </c>
      <c r="M2294" s="48">
        <f t="shared" si="70"/>
        <v>268285.62112088728</v>
      </c>
    </row>
    <row r="2295" spans="1:13" s="21" customFormat="1" ht="12" customHeight="1" x14ac:dyDescent="0.2">
      <c r="A2295" s="45" t="s">
        <v>372</v>
      </c>
      <c r="B2295" s="54" t="s">
        <v>371</v>
      </c>
      <c r="C2295" s="46">
        <v>501</v>
      </c>
      <c r="D2295" s="47">
        <v>1</v>
      </c>
      <c r="E2295" s="47">
        <v>16206.986432</v>
      </c>
      <c r="F2295" s="48">
        <f t="shared" si="71"/>
        <v>194483.837184</v>
      </c>
      <c r="G2295" s="49">
        <v>0</v>
      </c>
      <c r="H2295" s="49">
        <v>2850.9244053333332</v>
      </c>
      <c r="I2295" s="47">
        <v>28509.244053333332</v>
      </c>
      <c r="J2295" s="50"/>
      <c r="K2295" s="50"/>
      <c r="L2295" s="49">
        <v>27135.287677708799</v>
      </c>
      <c r="M2295" s="48">
        <f t="shared" si="70"/>
        <v>252979.29332037547</v>
      </c>
    </row>
    <row r="2296" spans="1:13" s="21" customFormat="1" ht="12" customHeight="1" x14ac:dyDescent="0.2">
      <c r="A2296" s="45" t="s">
        <v>73</v>
      </c>
      <c r="B2296" s="54" t="s">
        <v>371</v>
      </c>
      <c r="C2296" s="46">
        <v>501</v>
      </c>
      <c r="D2296" s="47">
        <v>1</v>
      </c>
      <c r="E2296" s="47">
        <v>16151.922176</v>
      </c>
      <c r="F2296" s="48">
        <f t="shared" si="71"/>
        <v>193823.066112</v>
      </c>
      <c r="G2296" s="49">
        <v>0</v>
      </c>
      <c r="H2296" s="49">
        <v>2732.8936960000005</v>
      </c>
      <c r="I2296" s="47">
        <v>27328.936960000003</v>
      </c>
      <c r="J2296" s="50"/>
      <c r="K2296" s="50"/>
      <c r="L2296" s="49">
        <v>18590.79651651841</v>
      </c>
      <c r="M2296" s="48">
        <f t="shared" si="70"/>
        <v>242475.69328451841</v>
      </c>
    </row>
    <row r="2297" spans="1:13" s="21" customFormat="1" ht="12" customHeight="1" x14ac:dyDescent="0.2">
      <c r="A2297" s="45" t="s">
        <v>370</v>
      </c>
      <c r="B2297" s="54" t="s">
        <v>371</v>
      </c>
      <c r="C2297" s="46">
        <v>501</v>
      </c>
      <c r="D2297" s="47">
        <v>1</v>
      </c>
      <c r="E2297" s="47">
        <v>23295.825280000001</v>
      </c>
      <c r="F2297" s="48">
        <f t="shared" si="71"/>
        <v>279549.90336</v>
      </c>
      <c r="G2297" s="49">
        <v>0</v>
      </c>
      <c r="H2297" s="49">
        <v>3923.5442133333327</v>
      </c>
      <c r="I2297" s="47">
        <v>39235.44213333333</v>
      </c>
      <c r="J2297" s="50"/>
      <c r="K2297" s="50"/>
      <c r="L2297" s="49">
        <v>26836.372865664012</v>
      </c>
      <c r="M2297" s="48">
        <f t="shared" si="70"/>
        <v>349545.26257233071</v>
      </c>
    </row>
    <row r="2298" spans="1:13" s="21" customFormat="1" ht="12" customHeight="1" x14ac:dyDescent="0.2">
      <c r="A2298" s="45" t="s">
        <v>33</v>
      </c>
      <c r="B2298" s="54" t="s">
        <v>371</v>
      </c>
      <c r="C2298" s="46">
        <v>501</v>
      </c>
      <c r="D2298" s="47">
        <v>1</v>
      </c>
      <c r="E2298" s="47">
        <v>6969.3977599999998</v>
      </c>
      <c r="F2298" s="48">
        <f t="shared" si="71"/>
        <v>83632.773119999998</v>
      </c>
      <c r="G2298" s="49">
        <v>14129.596416</v>
      </c>
      <c r="H2298" s="49">
        <v>1569.9551573333335</v>
      </c>
      <c r="I2298" s="47">
        <v>15699.551573333334</v>
      </c>
      <c r="J2298" s="50"/>
      <c r="K2298" s="50"/>
      <c r="L2298" s="49">
        <v>34415.190508889173</v>
      </c>
      <c r="M2298" s="48">
        <f t="shared" si="70"/>
        <v>149447.06677555584</v>
      </c>
    </row>
    <row r="2299" spans="1:13" s="21" customFormat="1" ht="12" customHeight="1" x14ac:dyDescent="0.2">
      <c r="A2299" s="45" t="s">
        <v>33</v>
      </c>
      <c r="B2299" s="54" t="s">
        <v>371</v>
      </c>
      <c r="C2299" s="46">
        <v>501</v>
      </c>
      <c r="D2299" s="47">
        <v>1</v>
      </c>
      <c r="E2299" s="47">
        <v>8687.2597760000008</v>
      </c>
      <c r="F2299" s="48">
        <f t="shared" si="71"/>
        <v>104247.11731200002</v>
      </c>
      <c r="G2299" s="49">
        <v>12409.031731200001</v>
      </c>
      <c r="H2299" s="49">
        <v>1809.6504608</v>
      </c>
      <c r="I2299" s="47">
        <v>18096.504607999999</v>
      </c>
      <c r="J2299" s="50"/>
      <c r="K2299" s="50"/>
      <c r="L2299" s="49">
        <v>34898.118709880837</v>
      </c>
      <c r="M2299" s="48">
        <f t="shared" si="70"/>
        <v>171460.42282188084</v>
      </c>
    </row>
    <row r="2300" spans="1:13" s="21" customFormat="1" ht="12" customHeight="1" x14ac:dyDescent="0.2">
      <c r="A2300" s="45" t="s">
        <v>33</v>
      </c>
      <c r="B2300" s="54" t="s">
        <v>371</v>
      </c>
      <c r="C2300" s="46">
        <v>501</v>
      </c>
      <c r="D2300" s="47">
        <v>1</v>
      </c>
      <c r="E2300" s="47">
        <v>9326.0202879999997</v>
      </c>
      <c r="F2300" s="48">
        <f t="shared" si="71"/>
        <v>111912.243456</v>
      </c>
      <c r="G2300" s="49">
        <v>17900.192460799997</v>
      </c>
      <c r="H2300" s="49">
        <v>1988.910273422222</v>
      </c>
      <c r="I2300" s="47">
        <v>19889.102734222219</v>
      </c>
      <c r="J2300" s="50"/>
      <c r="K2300" s="50"/>
      <c r="L2300" s="49">
        <v>39102.637988089904</v>
      </c>
      <c r="M2300" s="48">
        <f t="shared" si="70"/>
        <v>190793.08691253435</v>
      </c>
    </row>
    <row r="2301" spans="1:13" s="21" customFormat="1" ht="12" customHeight="1" x14ac:dyDescent="0.2">
      <c r="A2301" s="45" t="s">
        <v>33</v>
      </c>
      <c r="B2301" s="54" t="s">
        <v>371</v>
      </c>
      <c r="C2301" s="46">
        <v>501</v>
      </c>
      <c r="D2301" s="47">
        <v>1</v>
      </c>
      <c r="E2301" s="47">
        <v>9783.7966720000004</v>
      </c>
      <c r="F2301" s="48">
        <f t="shared" si="71"/>
        <v>117405.560064</v>
      </c>
      <c r="G2301" s="49">
        <v>9316.3173376000013</v>
      </c>
      <c r="H2301" s="49">
        <v>2005.5960935111113</v>
      </c>
      <c r="I2301" s="47">
        <v>20055.960935111114</v>
      </c>
      <c r="J2301" s="50"/>
      <c r="K2301" s="50"/>
      <c r="L2301" s="49">
        <v>39483.44103857896</v>
      </c>
      <c r="M2301" s="48">
        <f t="shared" si="70"/>
        <v>188266.87546880118</v>
      </c>
    </row>
    <row r="2302" spans="1:13" s="21" customFormat="1" ht="12" customHeight="1" x14ac:dyDescent="0.2">
      <c r="A2302" s="45" t="s">
        <v>33</v>
      </c>
      <c r="B2302" s="54" t="s">
        <v>371</v>
      </c>
      <c r="C2302" s="46">
        <v>501</v>
      </c>
      <c r="D2302" s="47">
        <v>1</v>
      </c>
      <c r="E2302" s="47">
        <v>11605.211072</v>
      </c>
      <c r="F2302" s="48">
        <f t="shared" si="71"/>
        <v>139262.53286400001</v>
      </c>
      <c r="G2302" s="49">
        <v>16160.173286400001</v>
      </c>
      <c r="H2302" s="49">
        <v>2356.6919375999996</v>
      </c>
      <c r="I2302" s="47">
        <v>23566.919375999998</v>
      </c>
      <c r="J2302" s="50"/>
      <c r="K2302" s="50"/>
      <c r="L2302" s="49">
        <v>43023.296441036044</v>
      </c>
      <c r="M2302" s="48">
        <f t="shared" si="70"/>
        <v>224369.61390503607</v>
      </c>
    </row>
    <row r="2303" spans="1:13" s="21" customFormat="1" ht="12" customHeight="1" x14ac:dyDescent="0.2">
      <c r="A2303" s="45" t="s">
        <v>33</v>
      </c>
      <c r="B2303" s="54" t="s">
        <v>371</v>
      </c>
      <c r="C2303" s="46">
        <v>501</v>
      </c>
      <c r="D2303" s="47">
        <v>1</v>
      </c>
      <c r="E2303" s="47">
        <v>13816.001472</v>
      </c>
      <c r="F2303" s="48">
        <f t="shared" si="71"/>
        <v>165792.01766399998</v>
      </c>
      <c r="G2303" s="49">
        <v>24751.362355200003</v>
      </c>
      <c r="H2303" s="49">
        <v>2750.1513728000004</v>
      </c>
      <c r="I2303" s="47">
        <v>27501.513728000002</v>
      </c>
      <c r="J2303" s="50"/>
      <c r="K2303" s="50"/>
      <c r="L2303" s="49">
        <v>43934.781056887281</v>
      </c>
      <c r="M2303" s="48">
        <f t="shared" si="70"/>
        <v>264729.82617688726</v>
      </c>
    </row>
    <row r="2304" spans="1:13" s="21" customFormat="1" ht="12" customHeight="1" x14ac:dyDescent="0.2">
      <c r="A2304" s="45" t="s">
        <v>28</v>
      </c>
      <c r="B2304" s="54" t="s">
        <v>373</v>
      </c>
      <c r="C2304" s="46">
        <v>501</v>
      </c>
      <c r="D2304" s="47">
        <v>1</v>
      </c>
      <c r="E2304" s="47">
        <v>7499.2627839999996</v>
      </c>
      <c r="F2304" s="48">
        <f t="shared" si="71"/>
        <v>89991.153407999998</v>
      </c>
      <c r="G2304" s="49">
        <v>0</v>
      </c>
      <c r="H2304" s="49">
        <v>1596.5437973333335</v>
      </c>
      <c r="I2304" s="47">
        <v>15965.437973333334</v>
      </c>
      <c r="J2304" s="50"/>
      <c r="K2304" s="50"/>
      <c r="L2304" s="49">
        <v>37888.715195304365</v>
      </c>
      <c r="M2304" s="48">
        <f t="shared" si="70"/>
        <v>145441.85037397104</v>
      </c>
    </row>
    <row r="2305" spans="1:13" s="21" customFormat="1" ht="12" customHeight="1" x14ac:dyDescent="0.2">
      <c r="A2305" s="45" t="s">
        <v>370</v>
      </c>
      <c r="B2305" s="54" t="s">
        <v>373</v>
      </c>
      <c r="C2305" s="46">
        <v>501</v>
      </c>
      <c r="D2305" s="47">
        <v>1</v>
      </c>
      <c r="E2305" s="47">
        <v>23295.825280000001</v>
      </c>
      <c r="F2305" s="48">
        <f t="shared" si="71"/>
        <v>279549.90336</v>
      </c>
      <c r="G2305" s="49">
        <v>0</v>
      </c>
      <c r="H2305" s="49">
        <v>3923.5442133333327</v>
      </c>
      <c r="I2305" s="47">
        <v>39235.44213333333</v>
      </c>
      <c r="J2305" s="50"/>
      <c r="K2305" s="50"/>
      <c r="L2305" s="49">
        <v>26836.372865664012</v>
      </c>
      <c r="M2305" s="48">
        <f t="shared" si="70"/>
        <v>349545.26257233071</v>
      </c>
    </row>
    <row r="2306" spans="1:13" s="21" customFormat="1" ht="12" customHeight="1" x14ac:dyDescent="0.2">
      <c r="A2306" s="45" t="s">
        <v>370</v>
      </c>
      <c r="B2306" s="54" t="s">
        <v>374</v>
      </c>
      <c r="C2306" s="46">
        <v>501</v>
      </c>
      <c r="D2306" s="47">
        <v>1</v>
      </c>
      <c r="E2306" s="47">
        <v>23296.063232</v>
      </c>
      <c r="F2306" s="48">
        <f t="shared" si="71"/>
        <v>279552.75878400001</v>
      </c>
      <c r="G2306" s="49">
        <v>0</v>
      </c>
      <c r="H2306" s="49">
        <v>3923.5838719999997</v>
      </c>
      <c r="I2306" s="47">
        <v>39235.83872</v>
      </c>
      <c r="J2306" s="50"/>
      <c r="K2306" s="50"/>
      <c r="L2306" s="49">
        <v>26836.622429721592</v>
      </c>
      <c r="M2306" s="48">
        <f t="shared" si="70"/>
        <v>349548.80380572157</v>
      </c>
    </row>
    <row r="2307" spans="1:13" s="21" customFormat="1" ht="12" customHeight="1" x14ac:dyDescent="0.2">
      <c r="A2307" s="45" t="s">
        <v>368</v>
      </c>
      <c r="B2307" s="54" t="s">
        <v>375</v>
      </c>
      <c r="C2307" s="46">
        <v>501</v>
      </c>
      <c r="D2307" s="47">
        <v>1</v>
      </c>
      <c r="E2307" s="47">
        <v>8230.6515199999994</v>
      </c>
      <c r="F2307" s="48">
        <f t="shared" si="71"/>
        <v>98767.818239999993</v>
      </c>
      <c r="G2307" s="49">
        <v>12110.701824</v>
      </c>
      <c r="H2307" s="49">
        <v>1766.1440159999997</v>
      </c>
      <c r="I2307" s="47">
        <v>17661.440159999998</v>
      </c>
      <c r="J2307" s="50"/>
      <c r="K2307" s="50"/>
      <c r="L2307" s="49">
        <v>36848.731900675324</v>
      </c>
      <c r="M2307" s="48">
        <f t="shared" si="70"/>
        <v>167154.83614067532</v>
      </c>
    </row>
    <row r="2308" spans="1:13" s="21" customFormat="1" ht="12" customHeight="1" x14ac:dyDescent="0.2">
      <c r="A2308" s="45" t="s">
        <v>370</v>
      </c>
      <c r="B2308" s="54" t="s">
        <v>375</v>
      </c>
      <c r="C2308" s="46">
        <v>501</v>
      </c>
      <c r="D2308" s="47">
        <v>1</v>
      </c>
      <c r="E2308" s="47">
        <v>23296.063232</v>
      </c>
      <c r="F2308" s="48">
        <f t="shared" si="71"/>
        <v>279552.75878400001</v>
      </c>
      <c r="G2308" s="49">
        <v>0</v>
      </c>
      <c r="H2308" s="49">
        <v>3923.5838719999997</v>
      </c>
      <c r="I2308" s="47">
        <v>39235.83872</v>
      </c>
      <c r="J2308" s="50"/>
      <c r="K2308" s="50"/>
      <c r="L2308" s="49">
        <v>26836.622429721592</v>
      </c>
      <c r="M2308" s="48">
        <f t="shared" si="70"/>
        <v>349548.80380572157</v>
      </c>
    </row>
    <row r="2309" spans="1:13" s="21" customFormat="1" ht="12" customHeight="1" x14ac:dyDescent="0.2">
      <c r="A2309" s="45" t="s">
        <v>33</v>
      </c>
      <c r="B2309" s="54" t="s">
        <v>375</v>
      </c>
      <c r="C2309" s="46">
        <v>501</v>
      </c>
      <c r="D2309" s="47">
        <v>1</v>
      </c>
      <c r="E2309" s="47">
        <v>7396.7811840000004</v>
      </c>
      <c r="F2309" s="48">
        <f t="shared" si="71"/>
        <v>88761.374208000008</v>
      </c>
      <c r="G2309" s="49">
        <v>15162.849894399998</v>
      </c>
      <c r="H2309" s="49">
        <v>1684.7610993777778</v>
      </c>
      <c r="I2309" s="47">
        <v>16847.610993777776</v>
      </c>
      <c r="J2309" s="50"/>
      <c r="K2309" s="50"/>
      <c r="L2309" s="49">
        <v>38569.102433067215</v>
      </c>
      <c r="M2309" s="48">
        <f t="shared" si="70"/>
        <v>161025.69862862278</v>
      </c>
    </row>
    <row r="2310" spans="1:13" s="21" customFormat="1" ht="12" customHeight="1" x14ac:dyDescent="0.2">
      <c r="A2310" s="45" t="s">
        <v>33</v>
      </c>
      <c r="B2310" s="54" t="s">
        <v>375</v>
      </c>
      <c r="C2310" s="46">
        <v>501</v>
      </c>
      <c r="D2310" s="47">
        <v>1</v>
      </c>
      <c r="E2310" s="47">
        <v>8967.1778560000002</v>
      </c>
      <c r="F2310" s="48">
        <f t="shared" si="71"/>
        <v>107606.134272</v>
      </c>
      <c r="G2310" s="49">
        <v>17326.044569600002</v>
      </c>
      <c r="H2310" s="49">
        <v>1925.1160632888889</v>
      </c>
      <c r="I2310" s="47">
        <v>19251.160632888888</v>
      </c>
      <c r="J2310" s="50"/>
      <c r="K2310" s="50"/>
      <c r="L2310" s="49">
        <v>38413.578224118828</v>
      </c>
      <c r="M2310" s="48">
        <f t="shared" si="70"/>
        <v>184522.0337618966</v>
      </c>
    </row>
    <row r="2311" spans="1:13" s="21" customFormat="1" ht="12" customHeight="1" x14ac:dyDescent="0.2">
      <c r="A2311" s="45" t="s">
        <v>33</v>
      </c>
      <c r="B2311" s="54" t="s">
        <v>375</v>
      </c>
      <c r="C2311" s="46">
        <v>501</v>
      </c>
      <c r="D2311" s="47">
        <v>1</v>
      </c>
      <c r="E2311" s="47">
        <v>19571.876479999999</v>
      </c>
      <c r="F2311" s="48">
        <f t="shared" si="71"/>
        <v>234862.51775999999</v>
      </c>
      <c r="G2311" s="49">
        <v>0</v>
      </c>
      <c r="H2311" s="49">
        <v>3537.5794133333329</v>
      </c>
      <c r="I2311" s="47">
        <v>35375.794133333329</v>
      </c>
      <c r="J2311" s="50"/>
      <c r="K2311" s="50"/>
      <c r="L2311" s="49">
        <v>40781.224696698111</v>
      </c>
      <c r="M2311" s="48">
        <f t="shared" si="70"/>
        <v>314557.11600336479</v>
      </c>
    </row>
    <row r="2312" spans="1:13" s="21" customFormat="1" ht="12" customHeight="1" x14ac:dyDescent="0.2">
      <c r="A2312" s="45" t="s">
        <v>61</v>
      </c>
      <c r="B2312" s="54" t="s">
        <v>376</v>
      </c>
      <c r="C2312" s="46">
        <v>501</v>
      </c>
      <c r="D2312" s="47">
        <v>1</v>
      </c>
      <c r="E2312" s="47">
        <v>11369.757568000001</v>
      </c>
      <c r="F2312" s="48">
        <f t="shared" si="71"/>
        <v>136437.09081600001</v>
      </c>
      <c r="G2312" s="49">
        <v>15877.629081599998</v>
      </c>
      <c r="H2312" s="49">
        <v>2315.4875743999996</v>
      </c>
      <c r="I2312" s="47">
        <v>23154.875743999997</v>
      </c>
      <c r="J2312" s="50"/>
      <c r="K2312" s="50"/>
      <c r="L2312" s="49">
        <v>42666.453470327811</v>
      </c>
      <c r="M2312" s="48">
        <f t="shared" si="70"/>
        <v>220451.5366863278</v>
      </c>
    </row>
    <row r="2313" spans="1:13" s="21" customFormat="1" ht="12" customHeight="1" x14ac:dyDescent="0.2">
      <c r="A2313" s="45" t="s">
        <v>32</v>
      </c>
      <c r="B2313" s="54" t="s">
        <v>376</v>
      </c>
      <c r="C2313" s="46">
        <v>501</v>
      </c>
      <c r="D2313" s="47">
        <v>1</v>
      </c>
      <c r="E2313" s="47">
        <v>6295.8313600000001</v>
      </c>
      <c r="F2313" s="48">
        <f t="shared" si="71"/>
        <v>75549.976320000002</v>
      </c>
      <c r="G2313" s="49">
        <v>13401.330176000001</v>
      </c>
      <c r="H2313" s="49">
        <v>1489.0366862222222</v>
      </c>
      <c r="I2313" s="47">
        <v>14890.366862222223</v>
      </c>
      <c r="J2313" s="50"/>
      <c r="K2313" s="50"/>
      <c r="L2313" s="49">
        <v>35977.591938558508</v>
      </c>
      <c r="M2313" s="48">
        <f t="shared" si="70"/>
        <v>141308.30198300295</v>
      </c>
    </row>
    <row r="2314" spans="1:13" s="21" customFormat="1" ht="12" customHeight="1" x14ac:dyDescent="0.2">
      <c r="A2314" s="45" t="s">
        <v>28</v>
      </c>
      <c r="B2314" s="54" t="s">
        <v>377</v>
      </c>
      <c r="C2314" s="46">
        <v>501</v>
      </c>
      <c r="D2314" s="47">
        <v>1</v>
      </c>
      <c r="E2314" s="47">
        <v>10394.208447999999</v>
      </c>
      <c r="F2314" s="48">
        <f t="shared" si="71"/>
        <v>124730.501376</v>
      </c>
      <c r="G2314" s="49">
        <v>14706.970137600001</v>
      </c>
      <c r="H2314" s="49">
        <v>2144.7664784000003</v>
      </c>
      <c r="I2314" s="47">
        <v>21447.664784000004</v>
      </c>
      <c r="J2314" s="50"/>
      <c r="K2314" s="50"/>
      <c r="L2314" s="49">
        <v>41187.954148217083</v>
      </c>
      <c r="M2314" s="48">
        <f t="shared" si="70"/>
        <v>204217.85692421708</v>
      </c>
    </row>
    <row r="2315" spans="1:13" s="21" customFormat="1" ht="12" customHeight="1" x14ac:dyDescent="0.2">
      <c r="A2315" s="45" t="s">
        <v>30</v>
      </c>
      <c r="B2315" s="54" t="s">
        <v>377</v>
      </c>
      <c r="C2315" s="46">
        <v>501</v>
      </c>
      <c r="D2315" s="47">
        <v>1</v>
      </c>
      <c r="E2315" s="47">
        <v>6783.3084799999997</v>
      </c>
      <c r="F2315" s="48">
        <f t="shared" si="71"/>
        <v>81399.701759999996</v>
      </c>
      <c r="G2315" s="49">
        <v>14181.293567999997</v>
      </c>
      <c r="H2315" s="49">
        <v>1575.6992853333331</v>
      </c>
      <c r="I2315" s="47">
        <v>15756.992853333333</v>
      </c>
      <c r="J2315" s="50"/>
      <c r="K2315" s="50"/>
      <c r="L2315" s="49">
        <v>36929.022482655775</v>
      </c>
      <c r="M2315" s="48">
        <f t="shared" ref="M2315:M2419" si="72">F2315+G2315+H2315+I2315+J2315+K2315+L2315</f>
        <v>149842.70994932242</v>
      </c>
    </row>
    <row r="2316" spans="1:13" s="21" customFormat="1" ht="12" customHeight="1" x14ac:dyDescent="0.2">
      <c r="A2316" s="45" t="s">
        <v>30</v>
      </c>
      <c r="B2316" s="54" t="s">
        <v>377</v>
      </c>
      <c r="C2316" s="46">
        <v>501</v>
      </c>
      <c r="D2316" s="47">
        <v>1</v>
      </c>
      <c r="E2316" s="47">
        <v>6969.3977599999998</v>
      </c>
      <c r="F2316" s="48">
        <f t="shared" ref="F2316:F2418" si="73">(D2316*E2316)*12</f>
        <v>83632.773119999998</v>
      </c>
      <c r="G2316" s="49">
        <v>18098.79552</v>
      </c>
      <c r="H2316" s="49">
        <v>1633.9190400000002</v>
      </c>
      <c r="I2316" s="47">
        <v>16339.190400000001</v>
      </c>
      <c r="J2316" s="50"/>
      <c r="K2316" s="50"/>
      <c r="L2316" s="49">
        <v>37523.917240091738</v>
      </c>
      <c r="M2316" s="48">
        <f t="shared" si="72"/>
        <v>157228.59532009173</v>
      </c>
    </row>
    <row r="2317" spans="1:13" s="21" customFormat="1" ht="12" customHeight="1" x14ac:dyDescent="0.2">
      <c r="A2317" s="45" t="s">
        <v>30</v>
      </c>
      <c r="B2317" s="54" t="s">
        <v>377</v>
      </c>
      <c r="C2317" s="46">
        <v>501</v>
      </c>
      <c r="D2317" s="47">
        <v>1</v>
      </c>
      <c r="E2317" s="47">
        <v>7402.0377600000002</v>
      </c>
      <c r="F2317" s="48">
        <f t="shared" si="73"/>
        <v>88824.453120000006</v>
      </c>
      <c r="G2317" s="49">
        <v>22232.730624000003</v>
      </c>
      <c r="H2317" s="49">
        <v>1698.3335893333335</v>
      </c>
      <c r="I2317" s="47">
        <v>16983.335893333337</v>
      </c>
      <c r="J2317" s="50"/>
      <c r="K2317" s="50"/>
      <c r="L2317" s="49">
        <v>36057.893129025972</v>
      </c>
      <c r="M2317" s="48">
        <f t="shared" si="72"/>
        <v>165796.74635569265</v>
      </c>
    </row>
    <row r="2318" spans="1:13" s="21" customFormat="1" ht="12" customHeight="1" x14ac:dyDescent="0.2">
      <c r="A2318" s="45" t="s">
        <v>30</v>
      </c>
      <c r="B2318" s="54" t="s">
        <v>377</v>
      </c>
      <c r="C2318" s="46">
        <v>501</v>
      </c>
      <c r="D2318" s="47">
        <v>1</v>
      </c>
      <c r="E2318" s="47">
        <v>7486.608064</v>
      </c>
      <c r="F2318" s="48">
        <f t="shared" si="73"/>
        <v>89839.296768</v>
      </c>
      <c r="G2318" s="49">
        <v>0</v>
      </c>
      <c r="H2318" s="49">
        <v>1558.0346773333335</v>
      </c>
      <c r="I2318" s="47">
        <v>15580.346773333335</v>
      </c>
      <c r="J2318" s="50"/>
      <c r="K2318" s="50"/>
      <c r="L2318" s="49">
        <v>34957.502238632362</v>
      </c>
      <c r="M2318" s="48">
        <f t="shared" si="72"/>
        <v>141935.18045729902</v>
      </c>
    </row>
    <row r="2319" spans="1:13" s="21" customFormat="1" ht="12" customHeight="1" x14ac:dyDescent="0.2">
      <c r="A2319" s="45" t="s">
        <v>30</v>
      </c>
      <c r="B2319" s="54" t="s">
        <v>377</v>
      </c>
      <c r="C2319" s="46">
        <v>501</v>
      </c>
      <c r="D2319" s="47">
        <v>1</v>
      </c>
      <c r="E2319" s="47">
        <v>7553.4617600000001</v>
      </c>
      <c r="F2319" s="48">
        <f t="shared" si="73"/>
        <v>90641.541120000009</v>
      </c>
      <c r="G2319" s="49">
        <v>7532.0494080000017</v>
      </c>
      <c r="H2319" s="49">
        <v>1621.4828586666672</v>
      </c>
      <c r="I2319" s="47">
        <v>16214.828586666672</v>
      </c>
      <c r="J2319" s="50"/>
      <c r="K2319" s="50"/>
      <c r="L2319" s="49">
        <v>35479.6895417833</v>
      </c>
      <c r="M2319" s="48">
        <f t="shared" si="72"/>
        <v>151489.59151511666</v>
      </c>
    </row>
    <row r="2320" spans="1:13" s="21" customFormat="1" ht="12" customHeight="1" x14ac:dyDescent="0.2">
      <c r="A2320" s="45" t="s">
        <v>30</v>
      </c>
      <c r="B2320" s="54" t="s">
        <v>377</v>
      </c>
      <c r="C2320" s="46">
        <v>501</v>
      </c>
      <c r="D2320" s="47">
        <v>1</v>
      </c>
      <c r="E2320" s="47">
        <v>8282.4060800000007</v>
      </c>
      <c r="F2320" s="48">
        <f t="shared" si="73"/>
        <v>99388.872960000008</v>
      </c>
      <c r="G2320" s="49">
        <v>0</v>
      </c>
      <c r="H2320" s="49">
        <v>1690.6676800000002</v>
      </c>
      <c r="I2320" s="47">
        <v>16906.676800000001</v>
      </c>
      <c r="J2320" s="50"/>
      <c r="K2320" s="50"/>
      <c r="L2320" s="49">
        <v>36274.862872313097</v>
      </c>
      <c r="M2320" s="48">
        <f t="shared" si="72"/>
        <v>154261.0803123131</v>
      </c>
    </row>
    <row r="2321" spans="1:13" s="21" customFormat="1" ht="12" customHeight="1" x14ac:dyDescent="0.2">
      <c r="A2321" s="45" t="s">
        <v>30</v>
      </c>
      <c r="B2321" s="54" t="s">
        <v>377</v>
      </c>
      <c r="C2321" s="46">
        <v>501</v>
      </c>
      <c r="D2321" s="47">
        <v>1</v>
      </c>
      <c r="E2321" s="47">
        <v>8522.5212800000008</v>
      </c>
      <c r="F2321" s="48">
        <f t="shared" si="73"/>
        <v>102270.25536000001</v>
      </c>
      <c r="G2321" s="49">
        <v>24921.891071999999</v>
      </c>
      <c r="H2321" s="49">
        <v>1903.7555680000003</v>
      </c>
      <c r="I2321" s="47">
        <v>19037.555680000001</v>
      </c>
      <c r="J2321" s="50"/>
      <c r="K2321" s="50"/>
      <c r="L2321" s="49">
        <v>38156.65615772672</v>
      </c>
      <c r="M2321" s="48">
        <f t="shared" si="72"/>
        <v>186290.11383772671</v>
      </c>
    </row>
    <row r="2322" spans="1:13" s="21" customFormat="1" ht="12" customHeight="1" x14ac:dyDescent="0.2">
      <c r="A2322" s="45" t="s">
        <v>30</v>
      </c>
      <c r="B2322" s="54" t="s">
        <v>377</v>
      </c>
      <c r="C2322" s="46">
        <v>501</v>
      </c>
      <c r="D2322" s="47">
        <v>1</v>
      </c>
      <c r="E2322" s="47">
        <v>9236.1717759999992</v>
      </c>
      <c r="F2322" s="48">
        <f t="shared" si="73"/>
        <v>110834.06131199999</v>
      </c>
      <c r="G2322" s="49">
        <v>27158.812262399995</v>
      </c>
      <c r="H2322" s="49">
        <v>2074.6314922666666</v>
      </c>
      <c r="I2322" s="47">
        <v>20746.314922666665</v>
      </c>
      <c r="J2322" s="50"/>
      <c r="K2322" s="50"/>
      <c r="L2322" s="49">
        <v>42409.923955295279</v>
      </c>
      <c r="M2322" s="48">
        <f t="shared" si="72"/>
        <v>203223.74394462857</v>
      </c>
    </row>
    <row r="2323" spans="1:13" s="21" customFormat="1" ht="12" customHeight="1" x14ac:dyDescent="0.2">
      <c r="A2323" s="45" t="s">
        <v>43</v>
      </c>
      <c r="B2323" s="54" t="s">
        <v>377</v>
      </c>
      <c r="C2323" s="46">
        <v>501</v>
      </c>
      <c r="D2323" s="47">
        <v>1</v>
      </c>
      <c r="E2323" s="47">
        <v>30284.801497600001</v>
      </c>
      <c r="F2323" s="48">
        <f t="shared" si="73"/>
        <v>363417.61797120003</v>
      </c>
      <c r="G2323" s="49">
        <v>0</v>
      </c>
      <c r="H2323" s="49">
        <v>5088.3735829333336</v>
      </c>
      <c r="I2323" s="47">
        <v>50883.735829333338</v>
      </c>
      <c r="J2323" s="50"/>
      <c r="K2323" s="50"/>
      <c r="L2323" s="49">
        <v>35723.336631973645</v>
      </c>
      <c r="M2323" s="48">
        <f t="shared" si="72"/>
        <v>455113.06401544029</v>
      </c>
    </row>
    <row r="2324" spans="1:13" s="21" customFormat="1" ht="12" customHeight="1" x14ac:dyDescent="0.2">
      <c r="A2324" s="45" t="s">
        <v>368</v>
      </c>
      <c r="B2324" s="54" t="s">
        <v>377</v>
      </c>
      <c r="C2324" s="46">
        <v>501</v>
      </c>
      <c r="D2324" s="47">
        <v>1</v>
      </c>
      <c r="E2324" s="47">
        <v>8231.0084480000005</v>
      </c>
      <c r="F2324" s="48">
        <f t="shared" si="73"/>
        <v>98772.101376000006</v>
      </c>
      <c r="G2324" s="49">
        <v>12373.210137600003</v>
      </c>
      <c r="H2324" s="49">
        <v>1804.4264784000002</v>
      </c>
      <c r="I2324" s="47">
        <v>18044.264783999999</v>
      </c>
      <c r="J2324" s="50"/>
      <c r="K2324" s="50"/>
      <c r="L2324" s="49">
        <v>39779.251336665344</v>
      </c>
      <c r="M2324" s="48">
        <f t="shared" si="72"/>
        <v>170773.25411266537</v>
      </c>
    </row>
    <row r="2325" spans="1:13" s="21" customFormat="1" ht="12" customHeight="1" x14ac:dyDescent="0.2">
      <c r="A2325" s="45" t="s">
        <v>368</v>
      </c>
      <c r="B2325" s="54" t="s">
        <v>377</v>
      </c>
      <c r="C2325" s="46">
        <v>501</v>
      </c>
      <c r="D2325" s="47">
        <v>1</v>
      </c>
      <c r="E2325" s="47">
        <v>9236.5070720000003</v>
      </c>
      <c r="F2325" s="48">
        <f t="shared" si="73"/>
        <v>110838.084864</v>
      </c>
      <c r="G2325" s="49">
        <v>13579.808486400001</v>
      </c>
      <c r="H2325" s="49">
        <v>1980.3887376</v>
      </c>
      <c r="I2325" s="47">
        <v>19803.887375999999</v>
      </c>
      <c r="J2325" s="50"/>
      <c r="K2325" s="50"/>
      <c r="L2325" s="49">
        <v>41613.99196946829</v>
      </c>
      <c r="M2325" s="48">
        <f t="shared" si="72"/>
        <v>187816.16143346828</v>
      </c>
    </row>
    <row r="2326" spans="1:13" s="21" customFormat="1" ht="12" customHeight="1" x14ac:dyDescent="0.2">
      <c r="A2326" s="45" t="s">
        <v>368</v>
      </c>
      <c r="B2326" s="54" t="s">
        <v>377</v>
      </c>
      <c r="C2326" s="46">
        <v>501</v>
      </c>
      <c r="D2326" s="47">
        <v>1</v>
      </c>
      <c r="E2326" s="47">
        <v>10144.423744</v>
      </c>
      <c r="F2326" s="48">
        <f t="shared" si="73"/>
        <v>121733.084928</v>
      </c>
      <c r="G2326" s="49">
        <v>23596.047488</v>
      </c>
      <c r="H2326" s="49">
        <v>2130.1987315555557</v>
      </c>
      <c r="I2326" s="47">
        <v>21301.987315555554</v>
      </c>
      <c r="J2326" s="50"/>
      <c r="K2326" s="50"/>
      <c r="L2326" s="49">
        <v>38534.670872995834</v>
      </c>
      <c r="M2326" s="48">
        <f t="shared" si="72"/>
        <v>207295.98933610696</v>
      </c>
    </row>
    <row r="2327" spans="1:13" s="21" customFormat="1" ht="12" customHeight="1" x14ac:dyDescent="0.2">
      <c r="A2327" s="45" t="s">
        <v>368</v>
      </c>
      <c r="B2327" s="54" t="s">
        <v>377</v>
      </c>
      <c r="C2327" s="46">
        <v>501</v>
      </c>
      <c r="D2327" s="47">
        <v>1</v>
      </c>
      <c r="E2327" s="47">
        <v>10577.063743999999</v>
      </c>
      <c r="F2327" s="48">
        <f t="shared" si="73"/>
        <v>126924.76492799999</v>
      </c>
      <c r="G2327" s="49">
        <v>20251.301990399999</v>
      </c>
      <c r="H2327" s="49">
        <v>2250.1446655999998</v>
      </c>
      <c r="I2327" s="47">
        <v>22501.446656</v>
      </c>
      <c r="J2327" s="50"/>
      <c r="K2327" s="50"/>
      <c r="L2327" s="49">
        <v>44721.362970388975</v>
      </c>
      <c r="M2327" s="48">
        <f t="shared" si="72"/>
        <v>216649.02121038898</v>
      </c>
    </row>
    <row r="2328" spans="1:13" s="21" customFormat="1" ht="12" customHeight="1" x14ac:dyDescent="0.2">
      <c r="A2328" s="45" t="s">
        <v>368</v>
      </c>
      <c r="B2328" s="54" t="s">
        <v>377</v>
      </c>
      <c r="C2328" s="46">
        <v>501</v>
      </c>
      <c r="D2328" s="47">
        <v>1</v>
      </c>
      <c r="E2328" s="47">
        <v>12175.668544</v>
      </c>
      <c r="F2328" s="48">
        <f t="shared" si="73"/>
        <v>146108.022528</v>
      </c>
      <c r="G2328" s="49">
        <v>34213.6045056</v>
      </c>
      <c r="H2328" s="49">
        <v>2613.5392330666668</v>
      </c>
      <c r="I2328" s="47">
        <v>26135.392330666666</v>
      </c>
      <c r="J2328" s="50"/>
      <c r="K2328" s="50"/>
      <c r="L2328" s="49">
        <v>47868.476210911911</v>
      </c>
      <c r="M2328" s="48">
        <f t="shared" si="72"/>
        <v>256939.03480824523</v>
      </c>
    </row>
    <row r="2329" spans="1:13" s="21" customFormat="1" ht="12" customHeight="1" x14ac:dyDescent="0.2">
      <c r="A2329" s="45" t="s">
        <v>68</v>
      </c>
      <c r="B2329" s="54" t="s">
        <v>377</v>
      </c>
      <c r="C2329" s="46">
        <v>501</v>
      </c>
      <c r="D2329" s="47">
        <v>1</v>
      </c>
      <c r="E2329" s="47">
        <v>18010.803199999998</v>
      </c>
      <c r="F2329" s="48">
        <f t="shared" si="73"/>
        <v>216129.6384</v>
      </c>
      <c r="G2329" s="49">
        <v>0</v>
      </c>
      <c r="H2329" s="49">
        <v>3042.7071999999994</v>
      </c>
      <c r="I2329" s="47">
        <v>30427.071999999993</v>
      </c>
      <c r="J2329" s="50"/>
      <c r="K2329" s="50"/>
      <c r="L2329" s="49">
        <v>20446.703330880002</v>
      </c>
      <c r="M2329" s="48">
        <f t="shared" si="72"/>
        <v>270046.12093087996</v>
      </c>
    </row>
    <row r="2330" spans="1:13" s="21" customFormat="1" ht="12" customHeight="1" x14ac:dyDescent="0.2">
      <c r="A2330" s="45" t="s">
        <v>73</v>
      </c>
      <c r="B2330" s="54" t="s">
        <v>377</v>
      </c>
      <c r="C2330" s="46">
        <v>501</v>
      </c>
      <c r="D2330" s="47">
        <v>1</v>
      </c>
      <c r="E2330" s="47">
        <v>16466.711039999998</v>
      </c>
      <c r="F2330" s="48">
        <f t="shared" si="73"/>
        <v>197600.53247999999</v>
      </c>
      <c r="G2330" s="49">
        <v>0</v>
      </c>
      <c r="H2330" s="49">
        <v>2785.3585066666669</v>
      </c>
      <c r="I2330" s="47">
        <v>27853.58506666667</v>
      </c>
      <c r="J2330" s="50"/>
      <c r="K2330" s="50"/>
      <c r="L2330" s="49">
        <v>18905.081718335998</v>
      </c>
      <c r="M2330" s="48">
        <f t="shared" si="72"/>
        <v>247144.55777166935</v>
      </c>
    </row>
    <row r="2331" spans="1:13" s="21" customFormat="1" ht="12" customHeight="1" x14ac:dyDescent="0.2">
      <c r="A2331" s="45" t="s">
        <v>32</v>
      </c>
      <c r="B2331" s="54" t="s">
        <v>377</v>
      </c>
      <c r="C2331" s="46">
        <v>501</v>
      </c>
      <c r="D2331" s="47">
        <v>2</v>
      </c>
      <c r="E2331" s="47">
        <v>6295.8313600000001</v>
      </c>
      <c r="F2331" s="48">
        <f t="shared" si="73"/>
        <v>151099.95264</v>
      </c>
      <c r="G2331" s="49">
        <v>10050.997632000001</v>
      </c>
      <c r="H2331" s="49">
        <v>2861.7423813333335</v>
      </c>
      <c r="I2331" s="47">
        <v>28617.423813333335</v>
      </c>
      <c r="J2331" s="50"/>
      <c r="K2331" s="50"/>
      <c r="L2331" s="49">
        <v>71113.626369621561</v>
      </c>
      <c r="M2331" s="48">
        <f t="shared" si="72"/>
        <v>263743.74283628823</v>
      </c>
    </row>
    <row r="2332" spans="1:13" s="21" customFormat="1" ht="12" customHeight="1" x14ac:dyDescent="0.2">
      <c r="A2332" s="45" t="s">
        <v>32</v>
      </c>
      <c r="B2332" s="54" t="s">
        <v>377</v>
      </c>
      <c r="C2332" s="46">
        <v>501</v>
      </c>
      <c r="D2332" s="47">
        <v>1</v>
      </c>
      <c r="E2332" s="47">
        <v>6321.4436480000004</v>
      </c>
      <c r="F2332" s="48">
        <f t="shared" si="73"/>
        <v>75857.323776000005</v>
      </c>
      <c r="G2332" s="49">
        <v>6546.4349184000002</v>
      </c>
      <c r="H2332" s="49">
        <v>1409.3019616000001</v>
      </c>
      <c r="I2332" s="47">
        <v>14093.019616000001</v>
      </c>
      <c r="J2332" s="50"/>
      <c r="K2332" s="50"/>
      <c r="L2332" s="49">
        <v>32781.950425757699</v>
      </c>
      <c r="M2332" s="48">
        <f t="shared" si="72"/>
        <v>130688.0306977577</v>
      </c>
    </row>
    <row r="2333" spans="1:13" s="21" customFormat="1" ht="12" customHeight="1" x14ac:dyDescent="0.2">
      <c r="A2333" s="45" t="s">
        <v>32</v>
      </c>
      <c r="B2333" s="54" t="s">
        <v>377</v>
      </c>
      <c r="C2333" s="46">
        <v>501</v>
      </c>
      <c r="D2333" s="47">
        <v>2</v>
      </c>
      <c r="E2333" s="47">
        <v>7800</v>
      </c>
      <c r="F2333" s="48">
        <f t="shared" si="73"/>
        <v>187200</v>
      </c>
      <c r="G2333" s="49">
        <v>0</v>
      </c>
      <c r="H2333" s="49">
        <v>3293.333333333333</v>
      </c>
      <c r="I2333" s="47">
        <v>32933.333333333328</v>
      </c>
      <c r="J2333" s="50"/>
      <c r="K2333" s="50"/>
      <c r="L2333" s="49">
        <v>76718.296795438597</v>
      </c>
      <c r="M2333" s="48">
        <f t="shared" si="72"/>
        <v>300144.96346210525</v>
      </c>
    </row>
    <row r="2334" spans="1:13" s="21" customFormat="1" ht="12" customHeight="1" x14ac:dyDescent="0.2">
      <c r="A2334" s="45" t="s">
        <v>32</v>
      </c>
      <c r="B2334" s="54" t="s">
        <v>377</v>
      </c>
      <c r="C2334" s="46">
        <v>501</v>
      </c>
      <c r="D2334" s="47">
        <v>1</v>
      </c>
      <c r="E2334" s="47">
        <v>10604.850048</v>
      </c>
      <c r="F2334" s="48">
        <f t="shared" si="73"/>
        <v>127258.200576</v>
      </c>
      <c r="G2334" s="49">
        <v>25369.700096</v>
      </c>
      <c r="H2334" s="49">
        <v>2290.3201475555552</v>
      </c>
      <c r="I2334" s="47">
        <v>22903.201475555554</v>
      </c>
      <c r="J2334" s="50"/>
      <c r="K2334" s="50"/>
      <c r="L2334" s="49">
        <v>45069.295500278327</v>
      </c>
      <c r="M2334" s="48">
        <f t="shared" si="72"/>
        <v>222890.71779538944</v>
      </c>
    </row>
    <row r="2335" spans="1:13" s="21" customFormat="1" ht="12" customHeight="1" x14ac:dyDescent="0.2">
      <c r="A2335" s="45" t="s">
        <v>33</v>
      </c>
      <c r="B2335" s="54" t="s">
        <v>377</v>
      </c>
      <c r="C2335" s="46">
        <v>501</v>
      </c>
      <c r="D2335" s="47">
        <v>1</v>
      </c>
      <c r="E2335" s="47">
        <v>7396.7811840000004</v>
      </c>
      <c r="F2335" s="48">
        <f t="shared" si="73"/>
        <v>88761.374208000008</v>
      </c>
      <c r="G2335" s="49">
        <v>7406.7049471999999</v>
      </c>
      <c r="H2335" s="49">
        <v>1594.498981688889</v>
      </c>
      <c r="I2335" s="47">
        <v>15944.989816888889</v>
      </c>
      <c r="J2335" s="50"/>
      <c r="K2335" s="50"/>
      <c r="L2335" s="49">
        <v>35227.649685439123</v>
      </c>
      <c r="M2335" s="48">
        <f t="shared" si="72"/>
        <v>148935.21763921692</v>
      </c>
    </row>
    <row r="2336" spans="1:13" s="21" customFormat="1" ht="12" customHeight="1" x14ac:dyDescent="0.2">
      <c r="A2336" s="45" t="s">
        <v>33</v>
      </c>
      <c r="B2336" s="54" t="s">
        <v>377</v>
      </c>
      <c r="C2336" s="46">
        <v>501</v>
      </c>
      <c r="D2336" s="47">
        <v>1</v>
      </c>
      <c r="E2336" s="47">
        <v>8802.1797760000009</v>
      </c>
      <c r="F2336" s="48">
        <f t="shared" si="73"/>
        <v>105626.15731200001</v>
      </c>
      <c r="G2336" s="49">
        <v>8705.7438208000003</v>
      </c>
      <c r="H2336" s="49">
        <v>1874.1531836444442</v>
      </c>
      <c r="I2336" s="47">
        <v>18741.531836444443</v>
      </c>
      <c r="J2336" s="50"/>
      <c r="K2336" s="50"/>
      <c r="L2336" s="49">
        <v>40537.586853198278</v>
      </c>
      <c r="M2336" s="48">
        <f t="shared" si="72"/>
        <v>175485.17300608716</v>
      </c>
    </row>
    <row r="2337" spans="1:13" s="21" customFormat="1" ht="12" customHeight="1" x14ac:dyDescent="0.2">
      <c r="A2337" s="45" t="s">
        <v>33</v>
      </c>
      <c r="B2337" s="54" t="s">
        <v>377</v>
      </c>
      <c r="C2337" s="46">
        <v>501</v>
      </c>
      <c r="D2337" s="47">
        <v>1</v>
      </c>
      <c r="E2337" s="47">
        <v>9028.7728127999999</v>
      </c>
      <c r="F2337" s="48">
        <f t="shared" si="73"/>
        <v>108345.27375359999</v>
      </c>
      <c r="G2337" s="49">
        <v>21468.7456256</v>
      </c>
      <c r="H2337" s="49">
        <v>1938.150646755556</v>
      </c>
      <c r="I2337" s="47">
        <v>19381.506467555559</v>
      </c>
      <c r="J2337" s="50"/>
      <c r="K2337" s="50"/>
      <c r="L2337" s="49">
        <v>36677.461414631136</v>
      </c>
      <c r="M2337" s="48">
        <f t="shared" si="72"/>
        <v>187811.13790814223</v>
      </c>
    </row>
    <row r="2338" spans="1:13" s="21" customFormat="1" ht="12" customHeight="1" x14ac:dyDescent="0.2">
      <c r="A2338" s="45" t="s">
        <v>33</v>
      </c>
      <c r="B2338" s="54" t="s">
        <v>377</v>
      </c>
      <c r="C2338" s="46">
        <v>501</v>
      </c>
      <c r="D2338" s="47">
        <v>1</v>
      </c>
      <c r="E2338" s="47">
        <v>9093.2491520000003</v>
      </c>
      <c r="F2338" s="48">
        <f t="shared" si="73"/>
        <v>109118.989824</v>
      </c>
      <c r="G2338" s="49">
        <v>0</v>
      </c>
      <c r="H2338" s="49">
        <v>1825.8081919999997</v>
      </c>
      <c r="I2338" s="47">
        <v>18258.081919999997</v>
      </c>
      <c r="J2338" s="50"/>
      <c r="K2338" s="50"/>
      <c r="L2338" s="49">
        <v>37627.485702779268</v>
      </c>
      <c r="M2338" s="48">
        <f t="shared" si="72"/>
        <v>166830.36563877927</v>
      </c>
    </row>
    <row r="2339" spans="1:13" s="21" customFormat="1" ht="12" customHeight="1" x14ac:dyDescent="0.2">
      <c r="A2339" s="45" t="s">
        <v>33</v>
      </c>
      <c r="B2339" s="54" t="s">
        <v>377</v>
      </c>
      <c r="C2339" s="46">
        <v>501</v>
      </c>
      <c r="D2339" s="47">
        <v>1</v>
      </c>
      <c r="E2339" s="47">
        <v>9677.7998719999996</v>
      </c>
      <c r="F2339" s="48">
        <f t="shared" si="73"/>
        <v>116133.598464</v>
      </c>
      <c r="G2339" s="49">
        <v>9406.2398976000004</v>
      </c>
      <c r="H2339" s="49">
        <v>2024.9544223999999</v>
      </c>
      <c r="I2339" s="47">
        <v>20249.544223999997</v>
      </c>
      <c r="J2339" s="50"/>
      <c r="K2339" s="50"/>
      <c r="L2339" s="49">
        <v>42181.033008524551</v>
      </c>
      <c r="M2339" s="48">
        <f t="shared" si="72"/>
        <v>189995.37001652457</v>
      </c>
    </row>
    <row r="2340" spans="1:13" s="21" customFormat="1" ht="12" customHeight="1" x14ac:dyDescent="0.2">
      <c r="A2340" s="45" t="s">
        <v>33</v>
      </c>
      <c r="B2340" s="54" t="s">
        <v>377</v>
      </c>
      <c r="C2340" s="46">
        <v>501</v>
      </c>
      <c r="D2340" s="47">
        <v>1</v>
      </c>
      <c r="E2340" s="47">
        <v>10371.386688000001</v>
      </c>
      <c r="F2340" s="48">
        <f t="shared" si="73"/>
        <v>124456.64025600001</v>
      </c>
      <c r="G2340" s="49">
        <v>19922.218700799996</v>
      </c>
      <c r="H2340" s="49">
        <v>2213.5798556444443</v>
      </c>
      <c r="I2340" s="47">
        <v>22135.798556444443</v>
      </c>
      <c r="J2340" s="50"/>
      <c r="K2340" s="50"/>
      <c r="L2340" s="49">
        <v>44404.700015434704</v>
      </c>
      <c r="M2340" s="48">
        <f t="shared" si="72"/>
        <v>213132.9373843236</v>
      </c>
    </row>
    <row r="2341" spans="1:13" s="21" customFormat="1" ht="12" customHeight="1" x14ac:dyDescent="0.2">
      <c r="A2341" s="45" t="s">
        <v>73</v>
      </c>
      <c r="B2341" s="54" t="s">
        <v>378</v>
      </c>
      <c r="C2341" s="46">
        <v>501</v>
      </c>
      <c r="D2341" s="47">
        <v>1</v>
      </c>
      <c r="E2341" s="47">
        <v>16584.270143999998</v>
      </c>
      <c r="F2341" s="48">
        <f t="shared" si="73"/>
        <v>199011.24172799999</v>
      </c>
      <c r="G2341" s="49">
        <v>0</v>
      </c>
      <c r="H2341" s="49">
        <v>2804.9516906666668</v>
      </c>
      <c r="I2341" s="47">
        <v>28049.516906666668</v>
      </c>
      <c r="J2341" s="50"/>
      <c r="K2341" s="50"/>
      <c r="L2341" s="49">
        <v>19022.452727769596</v>
      </c>
      <c r="M2341" s="48">
        <f t="shared" si="72"/>
        <v>248888.16305310291</v>
      </c>
    </row>
    <row r="2342" spans="1:13" s="21" customFormat="1" ht="12" customHeight="1" x14ac:dyDescent="0.2">
      <c r="A2342" s="45" t="s">
        <v>28</v>
      </c>
      <c r="B2342" s="54" t="s">
        <v>379</v>
      </c>
      <c r="C2342" s="46">
        <v>501</v>
      </c>
      <c r="D2342" s="47">
        <v>1</v>
      </c>
      <c r="E2342" s="47">
        <v>6639.4232320000001</v>
      </c>
      <c r="F2342" s="48">
        <f t="shared" si="73"/>
        <v>79673.078783999998</v>
      </c>
      <c r="G2342" s="49">
        <v>10463.307878400003</v>
      </c>
      <c r="H2342" s="49">
        <v>1525.8990656000003</v>
      </c>
      <c r="I2342" s="47">
        <v>15258.990656000004</v>
      </c>
      <c r="J2342" s="50"/>
      <c r="K2342" s="50"/>
      <c r="L2342" s="49">
        <v>36467.156835091671</v>
      </c>
      <c r="M2342" s="48">
        <f t="shared" si="72"/>
        <v>143388.43321909168</v>
      </c>
    </row>
    <row r="2343" spans="1:13" s="21" customFormat="1" ht="12" customHeight="1" x14ac:dyDescent="0.2">
      <c r="A2343" s="45" t="s">
        <v>368</v>
      </c>
      <c r="B2343" s="54" t="s">
        <v>379</v>
      </c>
      <c r="C2343" s="46">
        <v>501</v>
      </c>
      <c r="D2343" s="47">
        <v>1</v>
      </c>
      <c r="E2343" s="47">
        <v>9236.1501439999993</v>
      </c>
      <c r="F2343" s="48">
        <f t="shared" si="73"/>
        <v>110833.80172799999</v>
      </c>
      <c r="G2343" s="49">
        <v>13579.380172799998</v>
      </c>
      <c r="H2343" s="49">
        <v>1980.3262751999998</v>
      </c>
      <c r="I2343" s="47">
        <v>19803.262751999999</v>
      </c>
      <c r="J2343" s="50"/>
      <c r="K2343" s="50"/>
      <c r="L2343" s="49">
        <v>41613.314960811411</v>
      </c>
      <c r="M2343" s="48">
        <f t="shared" si="72"/>
        <v>187810.08588881139</v>
      </c>
    </row>
    <row r="2344" spans="1:13" s="21" customFormat="1" ht="12" customHeight="1" x14ac:dyDescent="0.2">
      <c r="A2344" s="45" t="s">
        <v>368</v>
      </c>
      <c r="B2344" s="54" t="s">
        <v>379</v>
      </c>
      <c r="C2344" s="46">
        <v>501</v>
      </c>
      <c r="D2344" s="47">
        <v>1</v>
      </c>
      <c r="E2344" s="47">
        <v>10144.423744</v>
      </c>
      <c r="F2344" s="48">
        <f t="shared" si="73"/>
        <v>121733.084928</v>
      </c>
      <c r="G2344" s="49">
        <v>14157.628492799999</v>
      </c>
      <c r="H2344" s="49">
        <v>2064.6541551999999</v>
      </c>
      <c r="I2344" s="47">
        <v>20646.541551999999</v>
      </c>
      <c r="J2344" s="50"/>
      <c r="K2344" s="50"/>
      <c r="L2344" s="49">
        <v>37967.03386749229</v>
      </c>
      <c r="M2344" s="48">
        <f t="shared" si="72"/>
        <v>196568.94299549228</v>
      </c>
    </row>
    <row r="2345" spans="1:13" s="21" customFormat="1" ht="12" customHeight="1" x14ac:dyDescent="0.2">
      <c r="A2345" s="45" t="s">
        <v>368</v>
      </c>
      <c r="B2345" s="54" t="s">
        <v>379</v>
      </c>
      <c r="C2345" s="46">
        <v>501</v>
      </c>
      <c r="D2345" s="47">
        <v>1</v>
      </c>
      <c r="E2345" s="47">
        <v>11522.263167999999</v>
      </c>
      <c r="F2345" s="48">
        <f t="shared" si="73"/>
        <v>138267.158016</v>
      </c>
      <c r="G2345" s="49">
        <v>21414.181068800001</v>
      </c>
      <c r="H2345" s="49">
        <v>2379.3534520888888</v>
      </c>
      <c r="I2345" s="47">
        <v>23793.53452088889</v>
      </c>
      <c r="J2345" s="50"/>
      <c r="K2345" s="50"/>
      <c r="L2345" s="49">
        <v>43219.552408194446</v>
      </c>
      <c r="M2345" s="48">
        <f t="shared" si="72"/>
        <v>229073.77946597227</v>
      </c>
    </row>
    <row r="2346" spans="1:13" s="21" customFormat="1" ht="12" customHeight="1" x14ac:dyDescent="0.2">
      <c r="A2346" s="45" t="s">
        <v>368</v>
      </c>
      <c r="B2346" s="54" t="s">
        <v>379</v>
      </c>
      <c r="C2346" s="46">
        <v>501</v>
      </c>
      <c r="D2346" s="47">
        <v>1</v>
      </c>
      <c r="E2346" s="47">
        <v>14052.648064000001</v>
      </c>
      <c r="F2346" s="48">
        <f t="shared" si="73"/>
        <v>168631.77676800001</v>
      </c>
      <c r="G2346" s="49">
        <v>19097.0976768</v>
      </c>
      <c r="H2346" s="49">
        <v>2784.9934112000005</v>
      </c>
      <c r="I2346" s="47">
        <v>27849.934112000006</v>
      </c>
      <c r="J2346" s="50"/>
      <c r="K2346" s="50"/>
      <c r="L2346" s="49">
        <v>46732.524258883575</v>
      </c>
      <c r="M2346" s="48">
        <f t="shared" si="72"/>
        <v>265096.32622688363</v>
      </c>
    </row>
    <row r="2347" spans="1:13" s="21" customFormat="1" ht="12" customHeight="1" x14ac:dyDescent="0.2">
      <c r="A2347" s="45" t="s">
        <v>204</v>
      </c>
      <c r="B2347" s="54" t="s">
        <v>379</v>
      </c>
      <c r="C2347" s="58">
        <v>501</v>
      </c>
      <c r="D2347" s="59">
        <v>1</v>
      </c>
      <c r="E2347" s="59">
        <v>40305.08</v>
      </c>
      <c r="F2347" s="48">
        <f t="shared" si="73"/>
        <v>483660.96</v>
      </c>
      <c r="G2347" s="49">
        <v>0</v>
      </c>
      <c r="H2347" s="49">
        <v>6354.8866666666663</v>
      </c>
      <c r="I2347" s="47">
        <v>63548.866666666661</v>
      </c>
      <c r="J2347" s="50"/>
      <c r="K2347" s="50"/>
      <c r="L2347" s="49">
        <v>53222.468999999997</v>
      </c>
      <c r="M2347" s="48">
        <f t="shared" si="72"/>
        <v>606787.18233333342</v>
      </c>
    </row>
    <row r="2348" spans="1:13" s="21" customFormat="1" ht="12" customHeight="1" x14ac:dyDescent="0.2">
      <c r="A2348" s="45" t="s">
        <v>204</v>
      </c>
      <c r="B2348" s="54" t="s">
        <v>379</v>
      </c>
      <c r="C2348" s="58">
        <v>501</v>
      </c>
      <c r="D2348" s="59">
        <v>1</v>
      </c>
      <c r="E2348" s="59">
        <v>51537.35</v>
      </c>
      <c r="F2348" s="48">
        <f t="shared" si="73"/>
        <v>618448.19999999995</v>
      </c>
      <c r="G2348" s="49">
        <v>74495.199999999997</v>
      </c>
      <c r="H2348" s="49">
        <v>8277.2444444444445</v>
      </c>
      <c r="I2348" s="47">
        <v>82772.444444444438</v>
      </c>
      <c r="J2348" s="50"/>
      <c r="K2348" s="50"/>
      <c r="L2348" s="49">
        <v>67063.445000000007</v>
      </c>
      <c r="M2348" s="48">
        <f t="shared" si="72"/>
        <v>851056.53388888878</v>
      </c>
    </row>
    <row r="2349" spans="1:13" s="21" customFormat="1" ht="12" customHeight="1" x14ac:dyDescent="0.2">
      <c r="A2349" s="45" t="s">
        <v>380</v>
      </c>
      <c r="B2349" s="54" t="s">
        <v>379</v>
      </c>
      <c r="C2349" s="58">
        <v>501</v>
      </c>
      <c r="D2349" s="59">
        <v>585</v>
      </c>
      <c r="E2349" s="59">
        <v>15774.48</v>
      </c>
      <c r="F2349" s="48">
        <f t="shared" si="73"/>
        <v>110736849.59999999</v>
      </c>
      <c r="G2349" s="49">
        <v>4507965.4407199603</v>
      </c>
      <c r="H2349" s="49">
        <f>1621168.47149111*1.29</f>
        <v>2091307.3282235321</v>
      </c>
      <c r="I2349" s="47">
        <f>16211684.7149113*1.29</f>
        <v>20913073.282235578</v>
      </c>
      <c r="J2349" s="50"/>
      <c r="K2349" s="50"/>
      <c r="L2349" s="49">
        <f>14251509.8318203-2500000-4781112</f>
        <v>6970397.8318202998</v>
      </c>
      <c r="M2349" s="48">
        <f t="shared" si="72"/>
        <v>145219593.48299938</v>
      </c>
    </row>
    <row r="2350" spans="1:13" s="21" customFormat="1" ht="12" customHeight="1" x14ac:dyDescent="0.2">
      <c r="A2350" s="45" t="s">
        <v>380</v>
      </c>
      <c r="B2350" s="54" t="s">
        <v>379</v>
      </c>
      <c r="C2350" s="58">
        <v>501</v>
      </c>
      <c r="D2350" s="59">
        <v>7</v>
      </c>
      <c r="E2350" s="59">
        <v>16182.1176</v>
      </c>
      <c r="F2350" s="48">
        <f t="shared" si="73"/>
        <v>1359297.8784</v>
      </c>
      <c r="G2350" s="49">
        <v>58373.415360000006</v>
      </c>
      <c r="H2350" s="49">
        <v>20109.574806666671</v>
      </c>
      <c r="I2350" s="47">
        <v>201095.74806666671</v>
      </c>
      <c r="J2350" s="50"/>
      <c r="K2350" s="50"/>
      <c r="L2350" s="49">
        <v>231446.24776185595</v>
      </c>
      <c r="M2350" s="48">
        <f t="shared" si="72"/>
        <v>1870322.8643951896</v>
      </c>
    </row>
    <row r="2351" spans="1:13" s="21" customFormat="1" ht="12" customHeight="1" x14ac:dyDescent="0.2">
      <c r="A2351" s="45" t="s">
        <v>380</v>
      </c>
      <c r="B2351" s="54" t="s">
        <v>379</v>
      </c>
      <c r="C2351" s="58">
        <v>501</v>
      </c>
      <c r="D2351" s="59">
        <v>32</v>
      </c>
      <c r="E2351" s="59">
        <v>15775</v>
      </c>
      <c r="F2351" s="48">
        <f t="shared" si="73"/>
        <v>6057600</v>
      </c>
      <c r="G2351" s="49">
        <v>214035.85631999993</v>
      </c>
      <c r="H2351" s="49">
        <v>95339.840646666722</v>
      </c>
      <c r="I2351" s="47">
        <v>953398.40646666719</v>
      </c>
      <c r="J2351" s="50"/>
      <c r="K2351" s="50"/>
      <c r="L2351" s="49">
        <v>1350422.0252497911</v>
      </c>
      <c r="M2351" s="48">
        <f t="shared" si="72"/>
        <v>8670796.1286831256</v>
      </c>
    </row>
    <row r="2352" spans="1:13" s="21" customFormat="1" ht="12" customHeight="1" x14ac:dyDescent="0.2">
      <c r="A2352" s="45" t="s">
        <v>380</v>
      </c>
      <c r="B2352" s="54" t="s">
        <v>379</v>
      </c>
      <c r="C2352" s="58">
        <v>501</v>
      </c>
      <c r="D2352" s="59">
        <v>1</v>
      </c>
      <c r="E2352" s="59">
        <v>17012.66</v>
      </c>
      <c r="F2352" s="48">
        <f t="shared" si="73"/>
        <v>204151.91999999998</v>
      </c>
      <c r="G2352" s="49">
        <v>0</v>
      </c>
      <c r="H2352" s="49">
        <v>2953.3099999999995</v>
      </c>
      <c r="I2352" s="47">
        <v>29533.099999999995</v>
      </c>
      <c r="J2352" s="50"/>
      <c r="K2352" s="50"/>
      <c r="L2352" s="49">
        <v>25452.298343999981</v>
      </c>
      <c r="M2352" s="48">
        <f t="shared" si="72"/>
        <v>262090.62834399997</v>
      </c>
    </row>
    <row r="2353" spans="1:13" s="21" customFormat="1" ht="11.25" customHeight="1" x14ac:dyDescent="0.2">
      <c r="A2353" s="45" t="s">
        <v>380</v>
      </c>
      <c r="B2353" s="54" t="s">
        <v>379</v>
      </c>
      <c r="C2353" s="58">
        <v>501</v>
      </c>
      <c r="D2353" s="59">
        <v>1</v>
      </c>
      <c r="E2353" s="59">
        <v>17242</v>
      </c>
      <c r="F2353" s="48">
        <f t="shared" si="73"/>
        <v>206904</v>
      </c>
      <c r="G2353" s="49">
        <v>14359.359999999999</v>
      </c>
      <c r="H2353" s="49">
        <v>3091.2511111111107</v>
      </c>
      <c r="I2353" s="47">
        <v>30912.511111111111</v>
      </c>
      <c r="J2353" s="50"/>
      <c r="K2353" s="50"/>
      <c r="L2353" s="49">
        <v>26278.620775999989</v>
      </c>
      <c r="M2353" s="48">
        <f t="shared" si="72"/>
        <v>281545.74299822218</v>
      </c>
    </row>
    <row r="2354" spans="1:13" s="21" customFormat="1" ht="12" customHeight="1" x14ac:dyDescent="0.2">
      <c r="A2354" s="45" t="s">
        <v>380</v>
      </c>
      <c r="B2354" s="54" t="s">
        <v>379</v>
      </c>
      <c r="C2354" s="58">
        <v>501</v>
      </c>
      <c r="D2354" s="59">
        <v>1</v>
      </c>
      <c r="E2354" s="59">
        <v>19137</v>
      </c>
      <c r="F2354" s="48">
        <f t="shared" si="73"/>
        <v>229644</v>
      </c>
      <c r="G2354" s="49">
        <v>15875.359999999997</v>
      </c>
      <c r="H2354" s="49">
        <v>3417.6122222222216</v>
      </c>
      <c r="I2354" s="47">
        <v>34176.122222222213</v>
      </c>
      <c r="J2354" s="50"/>
      <c r="K2354" s="50"/>
      <c r="L2354" s="49">
        <v>28565.574782842086</v>
      </c>
      <c r="M2354" s="48">
        <f t="shared" si="72"/>
        <v>311678.66922728647</v>
      </c>
    </row>
    <row r="2355" spans="1:13" s="21" customFormat="1" ht="12" customHeight="1" x14ac:dyDescent="0.2">
      <c r="A2355" s="45" t="s">
        <v>380</v>
      </c>
      <c r="B2355" s="54" t="s">
        <v>379</v>
      </c>
      <c r="C2355" s="58">
        <v>501</v>
      </c>
      <c r="D2355" s="59">
        <v>1</v>
      </c>
      <c r="E2355" s="59">
        <v>23180</v>
      </c>
      <c r="F2355" s="48">
        <f t="shared" si="73"/>
        <v>278160</v>
      </c>
      <c r="G2355" s="49">
        <v>0</v>
      </c>
      <c r="H2355" s="49">
        <v>3981.1999999999994</v>
      </c>
      <c r="I2355" s="47">
        <v>39811.999999999993</v>
      </c>
      <c r="J2355" s="50"/>
      <c r="K2355" s="50"/>
      <c r="L2355" s="49">
        <v>32740.309199999989</v>
      </c>
      <c r="M2355" s="48">
        <f t="shared" si="72"/>
        <v>354693.50919999997</v>
      </c>
    </row>
    <row r="2356" spans="1:13" s="21" customFormat="1" ht="12" customHeight="1" x14ac:dyDescent="0.2">
      <c r="A2356" s="45" t="s">
        <v>380</v>
      </c>
      <c r="B2356" s="54" t="s">
        <v>379</v>
      </c>
      <c r="C2356" s="58">
        <v>501</v>
      </c>
      <c r="D2356" s="59">
        <v>1</v>
      </c>
      <c r="E2356" s="59">
        <v>31192.36</v>
      </c>
      <c r="F2356" s="48">
        <f t="shared" si="73"/>
        <v>374308.32</v>
      </c>
      <c r="G2356" s="49">
        <v>0</v>
      </c>
      <c r="H2356" s="49">
        <v>5316.5933333333323</v>
      </c>
      <c r="I2356" s="47">
        <v>53165.933333333327</v>
      </c>
      <c r="J2356" s="50"/>
      <c r="K2356" s="50"/>
      <c r="L2356" s="49">
        <v>43719.480253684196</v>
      </c>
      <c r="M2356" s="48">
        <f t="shared" si="72"/>
        <v>476510.3269203509</v>
      </c>
    </row>
    <row r="2357" spans="1:13" s="21" customFormat="1" ht="12" customHeight="1" x14ac:dyDescent="0.2">
      <c r="A2357" s="45" t="s">
        <v>381</v>
      </c>
      <c r="B2357" s="54" t="s">
        <v>379</v>
      </c>
      <c r="C2357" s="58">
        <v>501</v>
      </c>
      <c r="D2357" s="59">
        <v>23</v>
      </c>
      <c r="E2357" s="59">
        <v>27773.43</v>
      </c>
      <c r="F2357" s="48">
        <f t="shared" si="73"/>
        <v>7665466.6799999997</v>
      </c>
      <c r="G2357" s="49">
        <v>526761.96767999989</v>
      </c>
      <c r="H2357" s="49">
        <v>114723.27723999997</v>
      </c>
      <c r="I2357" s="47">
        <v>1147232.7723999994</v>
      </c>
      <c r="J2357" s="50"/>
      <c r="K2357" s="50"/>
      <c r="L2357" s="49">
        <v>898741.15733587195</v>
      </c>
      <c r="M2357" s="48">
        <f t="shared" si="72"/>
        <v>10352925.854655871</v>
      </c>
    </row>
    <row r="2358" spans="1:13" s="21" customFormat="1" ht="12" customHeight="1" x14ac:dyDescent="0.2">
      <c r="A2358" s="45" t="s">
        <v>382</v>
      </c>
      <c r="B2358" s="54" t="s">
        <v>379</v>
      </c>
      <c r="C2358" s="58">
        <v>501</v>
      </c>
      <c r="D2358" s="59">
        <v>69</v>
      </c>
      <c r="E2358" s="59">
        <v>22642.183199999999</v>
      </c>
      <c r="F2358" s="48">
        <f t="shared" si="73"/>
        <v>18747727.689599998</v>
      </c>
      <c r="G2358" s="49">
        <v>1478101.85632</v>
      </c>
      <c r="H2358" s="49">
        <f>285575.928415556*1.2</f>
        <v>342691.11409866717</v>
      </c>
      <c r="I2358" s="47">
        <f>2855759.28415555*1.2</f>
        <v>3426911.14098666</v>
      </c>
      <c r="J2358" s="50"/>
      <c r="K2358" s="50"/>
      <c r="L2358" s="49">
        <f>2327503.75729341+500000</f>
        <v>2827503.7572934101</v>
      </c>
      <c r="M2358" s="48">
        <f t="shared" si="72"/>
        <v>26822935.558298737</v>
      </c>
    </row>
    <row r="2359" spans="1:13" s="21" customFormat="1" ht="12" customHeight="1" x14ac:dyDescent="0.2">
      <c r="A2359" s="45" t="s">
        <v>383</v>
      </c>
      <c r="B2359" s="54" t="s">
        <v>379</v>
      </c>
      <c r="C2359" s="58">
        <v>501</v>
      </c>
      <c r="D2359" s="59">
        <v>203</v>
      </c>
      <c r="E2359" s="59">
        <v>19070.89</v>
      </c>
      <c r="F2359" s="48">
        <f t="shared" si="73"/>
        <v>46456688.039999999</v>
      </c>
      <c r="G2359" s="49">
        <v>3234753.50984</v>
      </c>
      <c r="H2359" s="49">
        <f>699778.790186668*1.012</f>
        <v>708176.13566890813</v>
      </c>
      <c r="I2359" s="47">
        <f>6997787.90186669*1.012</f>
        <v>7081761.3566890908</v>
      </c>
      <c r="J2359" s="50"/>
      <c r="K2359" s="50"/>
      <c r="L2359" s="49">
        <f>5815458.97681531-1500000</f>
        <v>4315458.9768153103</v>
      </c>
      <c r="M2359" s="48">
        <f t="shared" si="72"/>
        <v>61796838.019013308</v>
      </c>
    </row>
    <row r="2360" spans="1:13" s="21" customFormat="1" ht="12" customHeight="1" x14ac:dyDescent="0.2">
      <c r="A2360" s="45" t="s">
        <v>383</v>
      </c>
      <c r="B2360" s="54" t="s">
        <v>379</v>
      </c>
      <c r="C2360" s="58">
        <v>501</v>
      </c>
      <c r="D2360" s="59">
        <v>1</v>
      </c>
      <c r="E2360" s="59">
        <v>18750.721600000001</v>
      </c>
      <c r="F2360" s="48">
        <f t="shared" si="73"/>
        <v>225008.65919999999</v>
      </c>
      <c r="G2360" s="49">
        <v>31132.674559999996</v>
      </c>
      <c r="H2360" s="49">
        <v>3459.1860622222221</v>
      </c>
      <c r="I2360" s="47">
        <v>34591.860622222222</v>
      </c>
      <c r="J2360" s="50"/>
      <c r="K2360" s="50"/>
      <c r="L2360" s="49">
        <v>28722.084699898114</v>
      </c>
      <c r="M2360" s="48">
        <f t="shared" si="72"/>
        <v>322914.46514434251</v>
      </c>
    </row>
    <row r="2361" spans="1:13" s="21" customFormat="1" ht="12" customHeight="1" x14ac:dyDescent="0.2">
      <c r="A2361" s="45" t="s">
        <v>383</v>
      </c>
      <c r="B2361" s="54" t="s">
        <v>379</v>
      </c>
      <c r="C2361" s="58">
        <v>501</v>
      </c>
      <c r="D2361" s="59">
        <v>2</v>
      </c>
      <c r="E2361" s="59">
        <v>19559.997599999999</v>
      </c>
      <c r="F2361" s="48">
        <f t="shared" si="73"/>
        <v>469439.94239999994</v>
      </c>
      <c r="G2361" s="49">
        <v>77831.270399999979</v>
      </c>
      <c r="H2361" s="49">
        <v>7296.2274666666654</v>
      </c>
      <c r="I2361" s="47">
        <v>72962.27466666665</v>
      </c>
      <c r="J2361" s="50"/>
      <c r="K2361" s="50"/>
      <c r="L2361" s="49">
        <v>79214.356133364228</v>
      </c>
      <c r="M2361" s="48">
        <f t="shared" si="72"/>
        <v>706744.07106669748</v>
      </c>
    </row>
    <row r="2362" spans="1:13" s="21" customFormat="1" ht="12" customHeight="1" x14ac:dyDescent="0.2">
      <c r="A2362" s="45" t="s">
        <v>383</v>
      </c>
      <c r="B2362" s="54" t="s">
        <v>379</v>
      </c>
      <c r="C2362" s="58">
        <v>501</v>
      </c>
      <c r="D2362" s="59">
        <v>2</v>
      </c>
      <c r="E2362" s="59">
        <v>20409.847600000001</v>
      </c>
      <c r="F2362" s="48">
        <f t="shared" si="73"/>
        <v>489836.34240000002</v>
      </c>
      <c r="G2362" s="49">
        <v>46698.762239999996</v>
      </c>
      <c r="H2362" s="49">
        <v>7363.3128266666654</v>
      </c>
      <c r="I2362" s="47">
        <v>73633.128266666667</v>
      </c>
      <c r="J2362" s="50"/>
      <c r="K2362" s="50"/>
      <c r="L2362" s="49">
        <v>100027.11471166826</v>
      </c>
      <c r="M2362" s="48">
        <f t="shared" si="72"/>
        <v>717558.66044500156</v>
      </c>
    </row>
    <row r="2363" spans="1:13" s="21" customFormat="1" ht="12" customHeight="1" x14ac:dyDescent="0.2">
      <c r="A2363" s="45" t="s">
        <v>383</v>
      </c>
      <c r="B2363" s="54" t="s">
        <v>379</v>
      </c>
      <c r="C2363" s="58">
        <v>501</v>
      </c>
      <c r="D2363" s="59">
        <v>1</v>
      </c>
      <c r="E2363" s="59">
        <v>30580.66</v>
      </c>
      <c r="F2363" s="48">
        <f t="shared" si="73"/>
        <v>366967.92</v>
      </c>
      <c r="G2363" s="49">
        <v>0</v>
      </c>
      <c r="H2363" s="49">
        <v>5214.6433333333325</v>
      </c>
      <c r="I2363" s="47">
        <v>52146.43333333332</v>
      </c>
      <c r="J2363" s="50"/>
      <c r="K2363" s="50"/>
      <c r="L2363" s="49">
        <v>42374.124558842093</v>
      </c>
      <c r="M2363" s="48">
        <f t="shared" si="72"/>
        <v>466703.12122550869</v>
      </c>
    </row>
    <row r="2364" spans="1:13" s="21" customFormat="1" ht="12" customHeight="1" x14ac:dyDescent="0.2">
      <c r="A2364" s="45" t="s">
        <v>32</v>
      </c>
      <c r="B2364" s="54" t="s">
        <v>379</v>
      </c>
      <c r="C2364" s="46">
        <v>501</v>
      </c>
      <c r="D2364" s="47">
        <v>1</v>
      </c>
      <c r="E2364" s="47">
        <v>6293.0191999999997</v>
      </c>
      <c r="F2364" s="48">
        <f t="shared" si="73"/>
        <v>75516.2304</v>
      </c>
      <c r="G2364" s="49">
        <v>0</v>
      </c>
      <c r="H2364" s="49">
        <v>1324.4365333333335</v>
      </c>
      <c r="I2364" s="47">
        <v>13244.365333333335</v>
      </c>
      <c r="J2364" s="50"/>
      <c r="K2364" s="50"/>
      <c r="L2364" s="49">
        <v>29695.069789525336</v>
      </c>
      <c r="M2364" s="48">
        <f t="shared" si="72"/>
        <v>119780.102056192</v>
      </c>
    </row>
    <row r="2365" spans="1:13" s="21" customFormat="1" ht="12" customHeight="1" x14ac:dyDescent="0.2">
      <c r="A2365" s="45" t="s">
        <v>32</v>
      </c>
      <c r="B2365" s="54" t="s">
        <v>379</v>
      </c>
      <c r="C2365" s="46">
        <v>501</v>
      </c>
      <c r="D2365" s="47">
        <v>1</v>
      </c>
      <c r="E2365" s="47">
        <v>6294.7713919999997</v>
      </c>
      <c r="F2365" s="48">
        <f t="shared" si="73"/>
        <v>75537.256703999999</v>
      </c>
      <c r="G2365" s="49">
        <v>9787.6456704000011</v>
      </c>
      <c r="H2365" s="49">
        <v>1427.3649936000002</v>
      </c>
      <c r="I2365" s="47">
        <v>14273.649936000002</v>
      </c>
      <c r="J2365" s="50"/>
      <c r="K2365" s="50"/>
      <c r="L2365" s="49">
        <v>32907.715369839614</v>
      </c>
      <c r="M2365" s="48">
        <f t="shared" si="72"/>
        <v>133933.63267383963</v>
      </c>
    </row>
    <row r="2366" spans="1:13" s="21" customFormat="1" ht="12" customHeight="1" x14ac:dyDescent="0.2">
      <c r="A2366" s="45" t="s">
        <v>384</v>
      </c>
      <c r="B2366" s="54" t="s">
        <v>379</v>
      </c>
      <c r="C2366" s="46">
        <v>501</v>
      </c>
      <c r="D2366" s="59">
        <v>7</v>
      </c>
      <c r="E2366" s="59">
        <v>33469.64</v>
      </c>
      <c r="F2366" s="48">
        <f t="shared" si="73"/>
        <v>2811449.76</v>
      </c>
      <c r="G2366" s="49">
        <v>268984.85120000003</v>
      </c>
      <c r="H2366" s="49">
        <v>41094.907822222216</v>
      </c>
      <c r="I2366" s="47">
        <v>410949.07822222216</v>
      </c>
      <c r="J2366" s="50"/>
      <c r="K2366" s="50"/>
      <c r="L2366" s="49">
        <v>348154.33132</v>
      </c>
      <c r="M2366" s="48">
        <f t="shared" si="72"/>
        <v>3880632.9285644437</v>
      </c>
    </row>
    <row r="2367" spans="1:13" s="21" customFormat="1" ht="12" customHeight="1" x14ac:dyDescent="0.2">
      <c r="A2367" s="45" t="s">
        <v>370</v>
      </c>
      <c r="B2367" s="54" t="s">
        <v>385</v>
      </c>
      <c r="C2367" s="46">
        <v>501</v>
      </c>
      <c r="D2367" s="47">
        <v>1</v>
      </c>
      <c r="E2367" s="47">
        <v>23296.906879999999</v>
      </c>
      <c r="F2367" s="48">
        <f t="shared" si="73"/>
        <v>279562.88256</v>
      </c>
      <c r="G2367" s="49">
        <v>0</v>
      </c>
      <c r="H2367" s="49">
        <v>3923.7244799999999</v>
      </c>
      <c r="I2367" s="47">
        <v>39237.244799999993</v>
      </c>
      <c r="J2367" s="50"/>
      <c r="K2367" s="50"/>
      <c r="L2367" s="49">
        <v>26837.507247743994</v>
      </c>
      <c r="M2367" s="48">
        <f t="shared" si="72"/>
        <v>349561.35908774397</v>
      </c>
    </row>
    <row r="2368" spans="1:13" s="21" customFormat="1" ht="12" customHeight="1" x14ac:dyDescent="0.2">
      <c r="A2368" s="45" t="s">
        <v>25</v>
      </c>
      <c r="B2368" s="54" t="s">
        <v>386</v>
      </c>
      <c r="C2368" s="46">
        <v>501</v>
      </c>
      <c r="D2368" s="47">
        <v>1</v>
      </c>
      <c r="E2368" s="47">
        <v>8343.7219839999998</v>
      </c>
      <c r="F2368" s="48">
        <f t="shared" si="73"/>
        <v>100124.663808</v>
      </c>
      <c r="G2368" s="49">
        <v>20847.443968</v>
      </c>
      <c r="H2368" s="49">
        <v>1882.0609137777776</v>
      </c>
      <c r="I2368" s="47">
        <v>18820.609137777778</v>
      </c>
      <c r="J2368" s="50"/>
      <c r="K2368" s="50"/>
      <c r="L2368" s="49">
        <v>40485.825336778449</v>
      </c>
      <c r="M2368" s="48">
        <f t="shared" si="72"/>
        <v>182160.603164334</v>
      </c>
    </row>
    <row r="2369" spans="1:13" s="21" customFormat="1" ht="12" customHeight="1" x14ac:dyDescent="0.2">
      <c r="A2369" s="45" t="s">
        <v>25</v>
      </c>
      <c r="B2369" s="54" t="s">
        <v>386</v>
      </c>
      <c r="C2369" s="46">
        <v>501</v>
      </c>
      <c r="D2369" s="47">
        <v>1</v>
      </c>
      <c r="E2369" s="47">
        <v>8607.7754879999993</v>
      </c>
      <c r="F2369" s="48">
        <f t="shared" si="73"/>
        <v>103293.30585599999</v>
      </c>
      <c r="G2369" s="49">
        <v>20626.750976000003</v>
      </c>
      <c r="H2369" s="49">
        <v>1862.1372408888892</v>
      </c>
      <c r="I2369" s="47">
        <v>18621.372408888892</v>
      </c>
      <c r="J2369" s="50"/>
      <c r="K2369" s="50"/>
      <c r="L2369" s="49">
        <v>35947.421188412314</v>
      </c>
      <c r="M2369" s="48">
        <f t="shared" si="72"/>
        <v>180350.98767019011</v>
      </c>
    </row>
    <row r="2370" spans="1:13" s="21" customFormat="1" ht="12" customHeight="1" x14ac:dyDescent="0.2">
      <c r="A2370" s="45" t="s">
        <v>25</v>
      </c>
      <c r="B2370" s="54" t="s">
        <v>386</v>
      </c>
      <c r="C2370" s="46">
        <v>501</v>
      </c>
      <c r="D2370" s="47">
        <v>1</v>
      </c>
      <c r="E2370" s="47">
        <v>8774.9991680000003</v>
      </c>
      <c r="F2370" s="48">
        <f t="shared" si="73"/>
        <v>105299.990016</v>
      </c>
      <c r="G2370" s="49">
        <v>17367.998668799999</v>
      </c>
      <c r="H2370" s="49">
        <v>1929.7776298666668</v>
      </c>
      <c r="I2370" s="47">
        <v>19297.776298666668</v>
      </c>
      <c r="J2370" s="50"/>
      <c r="K2370" s="50"/>
      <c r="L2370" s="49">
        <v>40993.321476579717</v>
      </c>
      <c r="M2370" s="48">
        <f t="shared" si="72"/>
        <v>184888.86408991303</v>
      </c>
    </row>
    <row r="2371" spans="1:13" s="21" customFormat="1" ht="12" customHeight="1" x14ac:dyDescent="0.2">
      <c r="A2371" s="45" t="s">
        <v>25</v>
      </c>
      <c r="B2371" s="54" t="s">
        <v>386</v>
      </c>
      <c r="C2371" s="46">
        <v>501</v>
      </c>
      <c r="D2371" s="47">
        <v>1</v>
      </c>
      <c r="E2371" s="47">
        <v>9039.1799680000004</v>
      </c>
      <c r="F2371" s="48">
        <f t="shared" si="73"/>
        <v>108470.159616</v>
      </c>
      <c r="G2371" s="49">
        <v>0</v>
      </c>
      <c r="H2371" s="49">
        <v>1790.7966613333335</v>
      </c>
      <c r="I2371" s="47">
        <v>17907.966613333334</v>
      </c>
      <c r="J2371" s="50"/>
      <c r="K2371" s="50"/>
      <c r="L2371" s="49">
        <v>35437.112146966581</v>
      </c>
      <c r="M2371" s="48">
        <f t="shared" si="72"/>
        <v>163606.03503763326</v>
      </c>
    </row>
    <row r="2372" spans="1:13" s="21" customFormat="1" ht="12" customHeight="1" x14ac:dyDescent="0.2">
      <c r="A2372" s="45" t="s">
        <v>25</v>
      </c>
      <c r="B2372" s="54" t="s">
        <v>386</v>
      </c>
      <c r="C2372" s="46">
        <v>501</v>
      </c>
      <c r="D2372" s="47">
        <v>1</v>
      </c>
      <c r="E2372" s="47">
        <v>9524.9223679999996</v>
      </c>
      <c r="F2372" s="48">
        <f t="shared" si="73"/>
        <v>114299.06841599999</v>
      </c>
      <c r="G2372" s="49">
        <v>18567.8757888</v>
      </c>
      <c r="H2372" s="49">
        <v>2063.0973098666668</v>
      </c>
      <c r="I2372" s="47">
        <v>20630.973098666665</v>
      </c>
      <c r="J2372" s="50"/>
      <c r="K2372" s="50"/>
      <c r="L2372" s="49">
        <v>42433.346002966915</v>
      </c>
      <c r="M2372" s="48">
        <f t="shared" si="72"/>
        <v>197994.36061630026</v>
      </c>
    </row>
    <row r="2373" spans="1:13" s="21" customFormat="1" ht="12" customHeight="1" x14ac:dyDescent="0.2">
      <c r="A2373" s="45" t="s">
        <v>25</v>
      </c>
      <c r="B2373" s="54" t="s">
        <v>386</v>
      </c>
      <c r="C2373" s="46">
        <v>501</v>
      </c>
      <c r="D2373" s="47">
        <v>1</v>
      </c>
      <c r="E2373" s="47">
        <v>9808.8357120000001</v>
      </c>
      <c r="F2373" s="48">
        <f t="shared" si="73"/>
        <v>117706.028544</v>
      </c>
      <c r="G2373" s="49">
        <v>0</v>
      </c>
      <c r="H2373" s="49">
        <v>1981.4726186666669</v>
      </c>
      <c r="I2373" s="47">
        <v>19814.72618666667</v>
      </c>
      <c r="J2373" s="50"/>
      <c r="K2373" s="50"/>
      <c r="L2373" s="49">
        <v>41920.661473427965</v>
      </c>
      <c r="M2373" s="48">
        <f t="shared" si="72"/>
        <v>181422.88882276131</v>
      </c>
    </row>
    <row r="2374" spans="1:13" s="21" customFormat="1" ht="12" customHeight="1" x14ac:dyDescent="0.2">
      <c r="A2374" s="45" t="s">
        <v>25</v>
      </c>
      <c r="B2374" s="54" t="s">
        <v>386</v>
      </c>
      <c r="C2374" s="46">
        <v>501</v>
      </c>
      <c r="D2374" s="47">
        <v>1</v>
      </c>
      <c r="E2374" s="47">
        <v>10272.971904</v>
      </c>
      <c r="F2374" s="48">
        <f t="shared" si="73"/>
        <v>123275.66284800001</v>
      </c>
      <c r="G2374" s="49">
        <v>19764.755046399998</v>
      </c>
      <c r="H2374" s="49">
        <v>2196.0838940444446</v>
      </c>
      <c r="I2374" s="47">
        <v>21960.838940444442</v>
      </c>
      <c r="J2374" s="50"/>
      <c r="K2374" s="50"/>
      <c r="L2374" s="49">
        <v>44253.17938927099</v>
      </c>
      <c r="M2374" s="48">
        <f t="shared" si="72"/>
        <v>211450.52011815988</v>
      </c>
    </row>
    <row r="2375" spans="1:13" s="21" customFormat="1" ht="12" customHeight="1" x14ac:dyDescent="0.2">
      <c r="A2375" s="45" t="s">
        <v>25</v>
      </c>
      <c r="B2375" s="54" t="s">
        <v>386</v>
      </c>
      <c r="C2375" s="46">
        <v>501</v>
      </c>
      <c r="D2375" s="47">
        <v>1</v>
      </c>
      <c r="E2375" s="47">
        <v>10655.360768</v>
      </c>
      <c r="F2375" s="48">
        <f t="shared" si="73"/>
        <v>127864.32921600001</v>
      </c>
      <c r="G2375" s="49">
        <v>14833.152921599998</v>
      </c>
      <c r="H2375" s="49">
        <v>2163.1681343999999</v>
      </c>
      <c r="I2375" s="47">
        <v>21631.681343999997</v>
      </c>
      <c r="J2375" s="50"/>
      <c r="K2375" s="50"/>
      <c r="L2375" s="49">
        <v>39475.318377707008</v>
      </c>
      <c r="M2375" s="48">
        <f t="shared" si="72"/>
        <v>205967.64999370705</v>
      </c>
    </row>
    <row r="2376" spans="1:13" s="21" customFormat="1" ht="12" customHeight="1" x14ac:dyDescent="0.2">
      <c r="A2376" s="45" t="s">
        <v>25</v>
      </c>
      <c r="B2376" s="54" t="s">
        <v>386</v>
      </c>
      <c r="C2376" s="46">
        <v>501</v>
      </c>
      <c r="D2376" s="47">
        <v>1</v>
      </c>
      <c r="E2376" s="47">
        <v>11694.832447999999</v>
      </c>
      <c r="F2376" s="48">
        <f t="shared" si="73"/>
        <v>140337.98937599998</v>
      </c>
      <c r="G2376" s="49">
        <v>22039.731916800003</v>
      </c>
      <c r="H2376" s="49">
        <v>2448.8591018666666</v>
      </c>
      <c r="I2376" s="47">
        <v>24488.591018666666</v>
      </c>
      <c r="J2376" s="50"/>
      <c r="K2376" s="50"/>
      <c r="L2376" s="49">
        <v>46442.293577077944</v>
      </c>
      <c r="M2376" s="48">
        <f t="shared" si="72"/>
        <v>235757.46499041124</v>
      </c>
    </row>
    <row r="2377" spans="1:13" s="21" customFormat="1" ht="12" customHeight="1" x14ac:dyDescent="0.2">
      <c r="A2377" s="45" t="s">
        <v>25</v>
      </c>
      <c r="B2377" s="54" t="s">
        <v>386</v>
      </c>
      <c r="C2377" s="46">
        <v>501</v>
      </c>
      <c r="D2377" s="47">
        <v>1</v>
      </c>
      <c r="E2377" s="47">
        <v>12471.421248000001</v>
      </c>
      <c r="F2377" s="48">
        <f t="shared" si="73"/>
        <v>149657.05497600001</v>
      </c>
      <c r="G2377" s="49">
        <v>28607.802496000004</v>
      </c>
      <c r="H2377" s="49">
        <v>2582.6488364444449</v>
      </c>
      <c r="I2377" s="47">
        <v>25826.488364444445</v>
      </c>
      <c r="J2377" s="50"/>
      <c r="K2377" s="50"/>
      <c r="L2377" s="49">
        <v>44630.715491236559</v>
      </c>
      <c r="M2377" s="48">
        <f t="shared" si="72"/>
        <v>251304.71016412546</v>
      </c>
    </row>
    <row r="2378" spans="1:13" s="21" customFormat="1" ht="12" customHeight="1" x14ac:dyDescent="0.2">
      <c r="A2378" s="45" t="s">
        <v>25</v>
      </c>
      <c r="B2378" s="54" t="s">
        <v>386</v>
      </c>
      <c r="C2378" s="46">
        <v>501</v>
      </c>
      <c r="D2378" s="47">
        <v>1</v>
      </c>
      <c r="E2378" s="47">
        <v>12554.109568</v>
      </c>
      <c r="F2378" s="48">
        <f t="shared" si="73"/>
        <v>150649.314816</v>
      </c>
      <c r="G2378" s="49">
        <v>29268.219136000003</v>
      </c>
      <c r="H2378" s="49">
        <v>2642.2697831111109</v>
      </c>
      <c r="I2378" s="47">
        <v>26422.697831111112</v>
      </c>
      <c r="J2378" s="50"/>
      <c r="K2378" s="50"/>
      <c r="L2378" s="49">
        <v>48117.29196807283</v>
      </c>
      <c r="M2378" s="48">
        <f t="shared" si="72"/>
        <v>257099.79353429505</v>
      </c>
    </row>
    <row r="2379" spans="1:13" s="21" customFormat="1" ht="12" customHeight="1" x14ac:dyDescent="0.2">
      <c r="A2379" s="45" t="s">
        <v>25</v>
      </c>
      <c r="B2379" s="54" t="s">
        <v>386</v>
      </c>
      <c r="C2379" s="46">
        <v>501</v>
      </c>
      <c r="D2379" s="47">
        <v>1</v>
      </c>
      <c r="E2379" s="47">
        <v>12880.24877568</v>
      </c>
      <c r="F2379" s="48">
        <f t="shared" si="73"/>
        <v>154562.98530816002</v>
      </c>
      <c r="G2379" s="49">
        <v>11968.199020544</v>
      </c>
      <c r="H2379" s="49">
        <v>2576.487289144889</v>
      </c>
      <c r="I2379" s="47">
        <v>25764.872891448893</v>
      </c>
      <c r="J2379" s="50"/>
      <c r="K2379" s="50"/>
      <c r="L2379" s="49">
        <v>47547.594519927276</v>
      </c>
      <c r="M2379" s="48">
        <f t="shared" si="72"/>
        <v>242420.1390292251</v>
      </c>
    </row>
    <row r="2380" spans="1:13" s="21" customFormat="1" ht="12" customHeight="1" x14ac:dyDescent="0.2">
      <c r="A2380" s="45" t="s">
        <v>25</v>
      </c>
      <c r="B2380" s="54" t="s">
        <v>386</v>
      </c>
      <c r="C2380" s="46">
        <v>501</v>
      </c>
      <c r="D2380" s="47">
        <v>1</v>
      </c>
      <c r="E2380" s="47">
        <v>14390.179647999999</v>
      </c>
      <c r="F2380" s="48">
        <f t="shared" si="73"/>
        <v>172682.155776</v>
      </c>
      <c r="G2380" s="49">
        <v>39528.4311552</v>
      </c>
      <c r="H2380" s="49">
        <v>3019.5329354666674</v>
      </c>
      <c r="I2380" s="47">
        <v>30195.329354666672</v>
      </c>
      <c r="J2380" s="50"/>
      <c r="K2380" s="50"/>
      <c r="L2380" s="49">
        <v>51384.511591680683</v>
      </c>
      <c r="M2380" s="48">
        <f t="shared" si="72"/>
        <v>296809.96081301401</v>
      </c>
    </row>
    <row r="2381" spans="1:13" s="21" customFormat="1" ht="12" customHeight="1" x14ac:dyDescent="0.2">
      <c r="A2381" s="45" t="s">
        <v>25</v>
      </c>
      <c r="B2381" s="54" t="s">
        <v>386</v>
      </c>
      <c r="C2381" s="46">
        <v>501</v>
      </c>
      <c r="D2381" s="47">
        <v>1</v>
      </c>
      <c r="E2381" s="47">
        <v>15480.432448</v>
      </c>
      <c r="F2381" s="48">
        <f t="shared" si="73"/>
        <v>185765.18937599999</v>
      </c>
      <c r="G2381" s="49">
        <v>14048.345958399997</v>
      </c>
      <c r="H2381" s="49">
        <v>3024.2966993777777</v>
      </c>
      <c r="I2381" s="47">
        <v>30242.966993777776</v>
      </c>
      <c r="J2381" s="50"/>
      <c r="K2381" s="50"/>
      <c r="L2381" s="49">
        <v>51425.767311555341</v>
      </c>
      <c r="M2381" s="48">
        <f t="shared" si="72"/>
        <v>284506.5663391109</v>
      </c>
    </row>
    <row r="2382" spans="1:13" s="21" customFormat="1" ht="12" customHeight="1" x14ac:dyDescent="0.2">
      <c r="A2382" s="45" t="s">
        <v>25</v>
      </c>
      <c r="B2382" s="54" t="s">
        <v>386</v>
      </c>
      <c r="C2382" s="46">
        <v>501</v>
      </c>
      <c r="D2382" s="47">
        <v>1</v>
      </c>
      <c r="E2382" s="47">
        <v>16025.558848000001</v>
      </c>
      <c r="F2382" s="48">
        <f t="shared" si="73"/>
        <v>192306.70617600001</v>
      </c>
      <c r="G2382" s="49">
        <v>21526.9906176</v>
      </c>
      <c r="H2382" s="49">
        <v>3139.3527983999998</v>
      </c>
      <c r="I2382" s="47">
        <v>31393.527983999997</v>
      </c>
      <c r="J2382" s="50"/>
      <c r="K2382" s="50"/>
      <c r="L2382" s="49">
        <v>50425.389947039468</v>
      </c>
      <c r="M2382" s="48">
        <f t="shared" si="72"/>
        <v>298791.96752303949</v>
      </c>
    </row>
    <row r="2383" spans="1:13" s="21" customFormat="1" ht="12" customHeight="1" x14ac:dyDescent="0.2">
      <c r="A2383" s="45" t="s">
        <v>43</v>
      </c>
      <c r="B2383" s="54" t="s">
        <v>386</v>
      </c>
      <c r="C2383" s="46">
        <v>501</v>
      </c>
      <c r="D2383" s="47">
        <v>1</v>
      </c>
      <c r="E2383" s="47">
        <v>37856</v>
      </c>
      <c r="F2383" s="48">
        <f t="shared" si="73"/>
        <v>454272</v>
      </c>
      <c r="G2383" s="49">
        <v>0</v>
      </c>
      <c r="H2383" s="49">
        <v>6350.2399999999989</v>
      </c>
      <c r="I2383" s="47">
        <v>63502.399999999987</v>
      </c>
      <c r="J2383" s="50"/>
      <c r="K2383" s="50"/>
      <c r="L2383" s="49">
        <v>47647.892999999996</v>
      </c>
      <c r="M2383" s="48">
        <f t="shared" si="72"/>
        <v>571772.53299999994</v>
      </c>
    </row>
    <row r="2384" spans="1:13" s="21" customFormat="1" ht="12" customHeight="1" x14ac:dyDescent="0.2">
      <c r="A2384" s="45" t="s">
        <v>76</v>
      </c>
      <c r="B2384" s="54" t="s">
        <v>386</v>
      </c>
      <c r="C2384" s="46">
        <v>501</v>
      </c>
      <c r="D2384" s="47">
        <v>1</v>
      </c>
      <c r="E2384" s="47">
        <v>8176.6904960000002</v>
      </c>
      <c r="F2384" s="48">
        <f t="shared" si="73"/>
        <v>98120.285952000006</v>
      </c>
      <c r="G2384" s="49">
        <v>12308.028595200001</v>
      </c>
      <c r="H2384" s="49">
        <v>1794.9208368000004</v>
      </c>
      <c r="I2384" s="47">
        <v>17949.208368000003</v>
      </c>
      <c r="J2384" s="50"/>
      <c r="K2384" s="50"/>
      <c r="L2384" s="49">
        <v>39664.343230112012</v>
      </c>
      <c r="M2384" s="48">
        <f t="shared" si="72"/>
        <v>169836.78698211201</v>
      </c>
    </row>
    <row r="2385" spans="1:13" s="21" customFormat="1" ht="12" customHeight="1" x14ac:dyDescent="0.2">
      <c r="A2385" s="45" t="s">
        <v>76</v>
      </c>
      <c r="B2385" s="54" t="s">
        <v>386</v>
      </c>
      <c r="C2385" s="46">
        <v>501</v>
      </c>
      <c r="D2385" s="47">
        <v>1</v>
      </c>
      <c r="E2385" s="47">
        <v>9627.5487360000006</v>
      </c>
      <c r="F2385" s="48">
        <f t="shared" si="73"/>
        <v>115530.58483200001</v>
      </c>
      <c r="G2385" s="49">
        <v>18732.077977600002</v>
      </c>
      <c r="H2385" s="49">
        <v>2081.3419975111115</v>
      </c>
      <c r="I2385" s="47">
        <v>20813.419975111115</v>
      </c>
      <c r="J2385" s="50"/>
      <c r="K2385" s="50"/>
      <c r="L2385" s="49">
        <v>42630.412165173984</v>
      </c>
      <c r="M2385" s="48">
        <f t="shared" si="72"/>
        <v>199787.83694739622</v>
      </c>
    </row>
    <row r="2386" spans="1:13" s="21" customFormat="1" ht="12" customHeight="1" x14ac:dyDescent="0.2">
      <c r="A2386" s="45" t="s">
        <v>32</v>
      </c>
      <c r="B2386" s="54" t="s">
        <v>386</v>
      </c>
      <c r="C2386" s="46">
        <v>501</v>
      </c>
      <c r="D2386" s="47">
        <v>1</v>
      </c>
      <c r="E2386" s="47">
        <v>7824.0780800000002</v>
      </c>
      <c r="F2386" s="48">
        <f t="shared" si="73"/>
        <v>93888.936960000006</v>
      </c>
      <c r="G2386" s="49">
        <v>23769.787391999998</v>
      </c>
      <c r="H2386" s="49">
        <v>1815.747648</v>
      </c>
      <c r="I2386" s="47">
        <v>18157.476480000001</v>
      </c>
      <c r="J2386" s="50"/>
      <c r="K2386" s="50"/>
      <c r="L2386" s="49">
        <v>39714.715592172637</v>
      </c>
      <c r="M2386" s="48">
        <f t="shared" si="72"/>
        <v>177346.66407217266</v>
      </c>
    </row>
    <row r="2387" spans="1:13" s="21" customFormat="1" ht="12" customHeight="1" x14ac:dyDescent="0.2">
      <c r="A2387" s="45" t="s">
        <v>32</v>
      </c>
      <c r="B2387" s="54" t="s">
        <v>386</v>
      </c>
      <c r="C2387" s="46">
        <v>501</v>
      </c>
      <c r="D2387" s="47">
        <v>1</v>
      </c>
      <c r="E2387" s="47">
        <v>8419.8558080000003</v>
      </c>
      <c r="F2387" s="48">
        <f t="shared" si="73"/>
        <v>101038.269696</v>
      </c>
      <c r="G2387" s="49">
        <v>16799.7692928</v>
      </c>
      <c r="H2387" s="49">
        <v>1866.6410325333334</v>
      </c>
      <c r="I2387" s="47">
        <v>18666.410325333334</v>
      </c>
      <c r="J2387" s="50"/>
      <c r="K2387" s="50"/>
      <c r="L2387" s="49">
        <v>40414.528067838546</v>
      </c>
      <c r="M2387" s="48">
        <f t="shared" si="72"/>
        <v>178785.61841450521</v>
      </c>
    </row>
    <row r="2388" spans="1:13" s="21" customFormat="1" ht="12" customHeight="1" x14ac:dyDescent="0.2">
      <c r="A2388" s="45" t="s">
        <v>32</v>
      </c>
      <c r="B2388" s="54" t="s">
        <v>386</v>
      </c>
      <c r="C2388" s="46">
        <v>501</v>
      </c>
      <c r="D2388" s="47">
        <v>1</v>
      </c>
      <c r="E2388" s="47">
        <v>8594.1772799999999</v>
      </c>
      <c r="F2388" s="48">
        <f t="shared" si="73"/>
        <v>103130.12736</v>
      </c>
      <c r="G2388" s="49">
        <v>21348.35456</v>
      </c>
      <c r="H2388" s="49">
        <v>1927.2820088888886</v>
      </c>
      <c r="I2388" s="47">
        <v>19272.820088888886</v>
      </c>
      <c r="J2388" s="50"/>
      <c r="K2388" s="50"/>
      <c r="L2388" s="49">
        <v>40968.091849307028</v>
      </c>
      <c r="M2388" s="48">
        <f t="shared" si="72"/>
        <v>186646.67586708479</v>
      </c>
    </row>
    <row r="2389" spans="1:13" s="21" customFormat="1" ht="12" customHeight="1" x14ac:dyDescent="0.2">
      <c r="A2389" s="45" t="s">
        <v>32</v>
      </c>
      <c r="B2389" s="54" t="s">
        <v>386</v>
      </c>
      <c r="C2389" s="46">
        <v>501</v>
      </c>
      <c r="D2389" s="47">
        <v>1</v>
      </c>
      <c r="E2389" s="47">
        <v>8738.0517120000004</v>
      </c>
      <c r="F2389" s="48">
        <f t="shared" si="73"/>
        <v>104856.620544</v>
      </c>
      <c r="G2389" s="49">
        <v>25963.324108800003</v>
      </c>
      <c r="H2389" s="49">
        <v>1983.3094805333335</v>
      </c>
      <c r="I2389" s="47">
        <v>19833.094805333334</v>
      </c>
      <c r="J2389" s="50"/>
      <c r="K2389" s="50"/>
      <c r="L2389" s="49">
        <v>41430.043418517213</v>
      </c>
      <c r="M2389" s="48">
        <f t="shared" si="72"/>
        <v>194066.39235718388</v>
      </c>
    </row>
    <row r="2390" spans="1:13" s="21" customFormat="1" ht="12" customHeight="1" x14ac:dyDescent="0.2">
      <c r="A2390" s="45" t="s">
        <v>28</v>
      </c>
      <c r="B2390" s="54" t="s">
        <v>387</v>
      </c>
      <c r="C2390" s="46">
        <v>501</v>
      </c>
      <c r="D2390" s="47">
        <v>1</v>
      </c>
      <c r="E2390" s="47">
        <v>8107.5922636799996</v>
      </c>
      <c r="F2390" s="48">
        <f t="shared" si="73"/>
        <v>97291.107164159999</v>
      </c>
      <c r="G2390" s="49">
        <v>0</v>
      </c>
      <c r="H2390" s="49">
        <v>1697.9320439466667</v>
      </c>
      <c r="I2390" s="47">
        <v>16979.320439466668</v>
      </c>
      <c r="J2390" s="50"/>
      <c r="K2390" s="50"/>
      <c r="L2390" s="49">
        <v>38849.131132298076</v>
      </c>
      <c r="M2390" s="48">
        <f t="shared" si="72"/>
        <v>154817.49077987141</v>
      </c>
    </row>
    <row r="2391" spans="1:13" s="21" customFormat="1" ht="12" customHeight="1" x14ac:dyDescent="0.2">
      <c r="A2391" s="45" t="s">
        <v>28</v>
      </c>
      <c r="B2391" s="54" t="s">
        <v>387</v>
      </c>
      <c r="C2391" s="46">
        <v>501</v>
      </c>
      <c r="D2391" s="47">
        <v>1</v>
      </c>
      <c r="E2391" s="47">
        <v>8546.1650559999998</v>
      </c>
      <c r="F2391" s="48">
        <f t="shared" si="73"/>
        <v>102553.98067200001</v>
      </c>
      <c r="G2391" s="49">
        <v>12751.3980672</v>
      </c>
      <c r="H2391" s="49">
        <v>1859.5788847999997</v>
      </c>
      <c r="I2391" s="47">
        <v>18595.788847999997</v>
      </c>
      <c r="J2391" s="50"/>
      <c r="K2391" s="50"/>
      <c r="L2391" s="49">
        <v>40419.490726689786</v>
      </c>
      <c r="M2391" s="48">
        <f t="shared" si="72"/>
        <v>176180.23719868978</v>
      </c>
    </row>
    <row r="2392" spans="1:13" s="21" customFormat="1" ht="12" customHeight="1" x14ac:dyDescent="0.2">
      <c r="A2392" s="45" t="s">
        <v>28</v>
      </c>
      <c r="B2392" s="54" t="s">
        <v>387</v>
      </c>
      <c r="C2392" s="46">
        <v>501</v>
      </c>
      <c r="D2392" s="47">
        <v>1</v>
      </c>
      <c r="E2392" s="47">
        <v>9683.6837759999999</v>
      </c>
      <c r="F2392" s="48">
        <f t="shared" si="73"/>
        <v>116204.20531200001</v>
      </c>
      <c r="G2392" s="49">
        <v>23527.367552</v>
      </c>
      <c r="H2392" s="49">
        <v>2123.9984595555557</v>
      </c>
      <c r="I2392" s="47">
        <v>21239.984595555554</v>
      </c>
      <c r="J2392" s="50"/>
      <c r="K2392" s="50"/>
      <c r="L2392" s="49">
        <v>43032.80851668174</v>
      </c>
      <c r="M2392" s="48">
        <f t="shared" si="72"/>
        <v>206128.36443579287</v>
      </c>
    </row>
    <row r="2393" spans="1:13" s="21" customFormat="1" ht="12" customHeight="1" x14ac:dyDescent="0.2">
      <c r="A2393" s="45" t="s">
        <v>388</v>
      </c>
      <c r="B2393" s="54" t="s">
        <v>387</v>
      </c>
      <c r="C2393" s="46">
        <v>501</v>
      </c>
      <c r="D2393" s="47">
        <v>1</v>
      </c>
      <c r="E2393" s="47">
        <v>8172.050432</v>
      </c>
      <c r="F2393" s="48">
        <f t="shared" si="73"/>
        <v>98064.605184</v>
      </c>
      <c r="G2393" s="49">
        <v>0</v>
      </c>
      <c r="H2393" s="49">
        <v>1402.9150720000002</v>
      </c>
      <c r="I2393" s="47">
        <v>14029.150720000001</v>
      </c>
      <c r="J2393" s="50"/>
      <c r="K2393" s="50"/>
      <c r="L2393" s="49">
        <v>14492.117506930861</v>
      </c>
      <c r="M2393" s="48">
        <f t="shared" si="72"/>
        <v>127988.78848293088</v>
      </c>
    </row>
    <row r="2394" spans="1:13" s="21" customFormat="1" ht="12" customHeight="1" x14ac:dyDescent="0.2">
      <c r="A2394" s="45" t="s">
        <v>169</v>
      </c>
      <c r="B2394" s="54" t="s">
        <v>387</v>
      </c>
      <c r="C2394" s="46">
        <v>501</v>
      </c>
      <c r="D2394" s="47">
        <v>1</v>
      </c>
      <c r="E2394" s="47">
        <v>55000</v>
      </c>
      <c r="F2394" s="48">
        <f t="shared" si="73"/>
        <v>660000</v>
      </c>
      <c r="G2394" s="49">
        <v>0</v>
      </c>
      <c r="H2394" s="49">
        <v>9207.5733333333319</v>
      </c>
      <c r="I2394" s="47">
        <v>92075.733333333323</v>
      </c>
      <c r="J2394" s="50"/>
      <c r="K2394" s="50"/>
      <c r="L2394" s="49">
        <v>68392.008907894749</v>
      </c>
      <c r="M2394" s="48">
        <f t="shared" si="72"/>
        <v>829675.31557456136</v>
      </c>
    </row>
    <row r="2395" spans="1:13" s="21" customFormat="1" ht="12" customHeight="1" x14ac:dyDescent="0.2">
      <c r="A2395" s="45" t="s">
        <v>389</v>
      </c>
      <c r="B2395" s="54" t="s">
        <v>387</v>
      </c>
      <c r="C2395" s="46">
        <v>501</v>
      </c>
      <c r="D2395" s="47">
        <v>1</v>
      </c>
      <c r="E2395" s="47">
        <v>33219.288959999998</v>
      </c>
      <c r="F2395" s="48">
        <f t="shared" si="73"/>
        <v>398631.46751999995</v>
      </c>
      <c r="G2395" s="49">
        <v>0</v>
      </c>
      <c r="H2395" s="49">
        <v>5577.4548266666661</v>
      </c>
      <c r="I2395" s="47">
        <v>55774.548266666658</v>
      </c>
      <c r="J2395" s="50"/>
      <c r="K2395" s="50"/>
      <c r="L2395" s="49">
        <v>42083.839751999963</v>
      </c>
      <c r="M2395" s="48">
        <f t="shared" si="72"/>
        <v>502067.31036533322</v>
      </c>
    </row>
    <row r="2396" spans="1:13" s="21" customFormat="1" ht="12" customHeight="1" x14ac:dyDescent="0.2">
      <c r="A2396" s="45" t="s">
        <v>32</v>
      </c>
      <c r="B2396" s="54" t="s">
        <v>387</v>
      </c>
      <c r="C2396" s="46">
        <v>501</v>
      </c>
      <c r="D2396" s="47">
        <v>1</v>
      </c>
      <c r="E2396" s="47">
        <v>7218.7714560000004</v>
      </c>
      <c r="F2396" s="48">
        <f t="shared" si="73"/>
        <v>86625.257471999998</v>
      </c>
      <c r="G2396" s="49">
        <v>11158.525747200001</v>
      </c>
      <c r="H2396" s="49">
        <v>1627.2850048</v>
      </c>
      <c r="I2396" s="47">
        <v>16272.850048</v>
      </c>
      <c r="J2396" s="50"/>
      <c r="K2396" s="50"/>
      <c r="L2396" s="49">
        <v>37915.475232128629</v>
      </c>
      <c r="M2396" s="48">
        <f t="shared" si="72"/>
        <v>153599.39350412865</v>
      </c>
    </row>
    <row r="2397" spans="1:13" s="21" customFormat="1" ht="12" customHeight="1" x14ac:dyDescent="0.2">
      <c r="A2397" s="45" t="s">
        <v>32</v>
      </c>
      <c r="B2397" s="54" t="s">
        <v>387</v>
      </c>
      <c r="C2397" s="46">
        <v>501</v>
      </c>
      <c r="D2397" s="47">
        <v>1</v>
      </c>
      <c r="E2397" s="47">
        <v>7377.8207359999997</v>
      </c>
      <c r="F2397" s="48">
        <f t="shared" si="73"/>
        <v>88533.848831999989</v>
      </c>
      <c r="G2397" s="49">
        <v>11349.3848832</v>
      </c>
      <c r="H2397" s="49">
        <v>1655.1186287999999</v>
      </c>
      <c r="I2397" s="47">
        <v>16551.186288000001</v>
      </c>
      <c r="J2397" s="50"/>
      <c r="K2397" s="50"/>
      <c r="L2397" s="49">
        <v>38328.007787321432</v>
      </c>
      <c r="M2397" s="48">
        <f t="shared" si="72"/>
        <v>156417.54641932141</v>
      </c>
    </row>
    <row r="2398" spans="1:13" s="21" customFormat="1" ht="12" customHeight="1" x14ac:dyDescent="0.2">
      <c r="A2398" s="45" t="s">
        <v>32</v>
      </c>
      <c r="B2398" s="54" t="s">
        <v>387</v>
      </c>
      <c r="C2398" s="46">
        <v>501</v>
      </c>
      <c r="D2398" s="47">
        <v>1</v>
      </c>
      <c r="E2398" s="47">
        <v>7606.3844479999998</v>
      </c>
      <c r="F2398" s="48">
        <f t="shared" si="73"/>
        <v>91276.613375999994</v>
      </c>
      <c r="G2398" s="49">
        <v>15498.215116800002</v>
      </c>
      <c r="H2398" s="49">
        <v>1722.0239018666668</v>
      </c>
      <c r="I2398" s="47">
        <v>17220.239018666671</v>
      </c>
      <c r="J2398" s="50"/>
      <c r="K2398" s="50"/>
      <c r="L2398" s="49">
        <v>38915.571970608893</v>
      </c>
      <c r="M2398" s="48">
        <f t="shared" si="72"/>
        <v>164632.66338394221</v>
      </c>
    </row>
    <row r="2399" spans="1:13" s="21" customFormat="1" ht="12" customHeight="1" x14ac:dyDescent="0.2">
      <c r="A2399" s="45" t="s">
        <v>32</v>
      </c>
      <c r="B2399" s="54" t="s">
        <v>387</v>
      </c>
      <c r="C2399" s="46">
        <v>501</v>
      </c>
      <c r="D2399" s="47">
        <v>1</v>
      </c>
      <c r="E2399" s="47">
        <v>9841.1431040000007</v>
      </c>
      <c r="F2399" s="48">
        <f t="shared" si="73"/>
        <v>118093.717248</v>
      </c>
      <c r="G2399" s="49">
        <v>28610.743449599999</v>
      </c>
      <c r="H2399" s="49">
        <v>2185.5429024000005</v>
      </c>
      <c r="I2399" s="47">
        <v>21855.429024000005</v>
      </c>
      <c r="J2399" s="50"/>
      <c r="K2399" s="50"/>
      <c r="L2399" s="49">
        <v>43721.520576684197</v>
      </c>
      <c r="M2399" s="48">
        <f t="shared" si="72"/>
        <v>214466.95320068422</v>
      </c>
    </row>
    <row r="2400" spans="1:13" s="21" customFormat="1" ht="12" customHeight="1" x14ac:dyDescent="0.2">
      <c r="A2400" s="45" t="s">
        <v>32</v>
      </c>
      <c r="B2400" s="54" t="s">
        <v>387</v>
      </c>
      <c r="C2400" s="46">
        <v>501</v>
      </c>
      <c r="D2400" s="47">
        <v>1</v>
      </c>
      <c r="E2400" s="47">
        <v>10367.903936000001</v>
      </c>
      <c r="F2400" s="48">
        <f t="shared" si="73"/>
        <v>124414.847232</v>
      </c>
      <c r="G2400" s="49">
        <v>24895.807871999998</v>
      </c>
      <c r="H2400" s="49">
        <v>2247.5382106666661</v>
      </c>
      <c r="I2400" s="47">
        <v>22475.382106666664</v>
      </c>
      <c r="J2400" s="50"/>
      <c r="K2400" s="50"/>
      <c r="L2400" s="49">
        <v>44698.790236600747</v>
      </c>
      <c r="M2400" s="48">
        <f t="shared" si="72"/>
        <v>218732.3656579341</v>
      </c>
    </row>
    <row r="2401" spans="1:13" s="21" customFormat="1" ht="12" customHeight="1" x14ac:dyDescent="0.2">
      <c r="A2401" s="45" t="s">
        <v>33</v>
      </c>
      <c r="B2401" s="54" t="s">
        <v>387</v>
      </c>
      <c r="C2401" s="46">
        <v>501</v>
      </c>
      <c r="D2401" s="47">
        <v>1</v>
      </c>
      <c r="E2401" s="47">
        <v>8085.5051264000003</v>
      </c>
      <c r="F2401" s="48">
        <f t="shared" si="73"/>
        <v>97026.061516800008</v>
      </c>
      <c r="G2401" s="49">
        <v>16264.808202240003</v>
      </c>
      <c r="H2401" s="49">
        <v>1807.2009113600004</v>
      </c>
      <c r="I2401" s="47">
        <v>18072.009113600005</v>
      </c>
      <c r="J2401" s="50"/>
      <c r="K2401" s="50"/>
      <c r="L2401" s="49">
        <v>39717.508545951918</v>
      </c>
      <c r="M2401" s="48">
        <f t="shared" si="72"/>
        <v>172887.58828995193</v>
      </c>
    </row>
    <row r="2402" spans="1:13" s="21" customFormat="1" ht="12" customHeight="1" x14ac:dyDescent="0.2">
      <c r="A2402" s="45" t="s">
        <v>33</v>
      </c>
      <c r="B2402" s="54" t="s">
        <v>387</v>
      </c>
      <c r="C2402" s="46">
        <v>501</v>
      </c>
      <c r="D2402" s="47">
        <v>1</v>
      </c>
      <c r="E2402" s="47">
        <v>10174.859968000001</v>
      </c>
      <c r="F2402" s="48">
        <f t="shared" si="73"/>
        <v>122098.31961600001</v>
      </c>
      <c r="G2402" s="49">
        <v>23760.919936000002</v>
      </c>
      <c r="H2402" s="49">
        <v>2145.0830497777779</v>
      </c>
      <c r="I2402" s="47">
        <v>21450.830497777777</v>
      </c>
      <c r="J2402" s="50"/>
      <c r="K2402" s="50"/>
      <c r="L2402" s="49">
        <v>39318.695757651476</v>
      </c>
      <c r="M2402" s="48">
        <f t="shared" si="72"/>
        <v>208773.84885720705</v>
      </c>
    </row>
    <row r="2403" spans="1:13" s="21" customFormat="1" ht="12" customHeight="1" x14ac:dyDescent="0.2">
      <c r="A2403" s="45" t="s">
        <v>29</v>
      </c>
      <c r="B2403" s="54" t="s">
        <v>390</v>
      </c>
      <c r="C2403" s="46">
        <v>501</v>
      </c>
      <c r="D2403" s="47">
        <v>1</v>
      </c>
      <c r="E2403" s="47">
        <v>8130.72</v>
      </c>
      <c r="F2403" s="48">
        <f t="shared" si="73"/>
        <v>97568.639999999999</v>
      </c>
      <c r="G2403" s="49">
        <v>0</v>
      </c>
      <c r="H2403" s="49">
        <v>1667.1200000000001</v>
      </c>
      <c r="I2403" s="47">
        <v>16671.2</v>
      </c>
      <c r="J2403" s="50"/>
      <c r="K2403" s="50"/>
      <c r="L2403" s="49">
        <v>36116.158278105264</v>
      </c>
      <c r="M2403" s="48">
        <f t="shared" si="72"/>
        <v>152023.11827810525</v>
      </c>
    </row>
    <row r="2404" spans="1:13" s="21" customFormat="1" ht="12" customHeight="1" x14ac:dyDescent="0.2">
      <c r="A2404" s="45" t="s">
        <v>391</v>
      </c>
      <c r="B2404" s="54" t="s">
        <v>390</v>
      </c>
      <c r="C2404" s="46">
        <v>501</v>
      </c>
      <c r="D2404" s="47">
        <v>4</v>
      </c>
      <c r="E2404" s="47">
        <v>17363.778431999999</v>
      </c>
      <c r="F2404" s="48">
        <f t="shared" si="73"/>
        <v>833461.36473599996</v>
      </c>
      <c r="G2404" s="49">
        <v>62148.526668800005</v>
      </c>
      <c r="H2404" s="49">
        <v>13049.159602844444</v>
      </c>
      <c r="I2404" s="47">
        <v>130491.59602844444</v>
      </c>
      <c r="J2404" s="50"/>
      <c r="K2404" s="50"/>
      <c r="L2404" s="49">
        <v>158037.05837170576</v>
      </c>
      <c r="M2404" s="48">
        <f t="shared" si="72"/>
        <v>1197187.7054077946</v>
      </c>
    </row>
    <row r="2405" spans="1:13" s="21" customFormat="1" ht="12" customHeight="1" x14ac:dyDescent="0.2">
      <c r="A2405" s="45" t="s">
        <v>392</v>
      </c>
      <c r="B2405" s="54" t="s">
        <v>390</v>
      </c>
      <c r="C2405" s="46">
        <v>501</v>
      </c>
      <c r="D2405" s="47">
        <v>1</v>
      </c>
      <c r="E2405" s="47">
        <v>20356.868480000001</v>
      </c>
      <c r="F2405" s="48">
        <f t="shared" si="73"/>
        <v>244282.42176</v>
      </c>
      <c r="G2405" s="49">
        <v>0</v>
      </c>
      <c r="H2405" s="49">
        <v>3510.6780799999988</v>
      </c>
      <c r="I2405" s="47">
        <v>35106.780799999993</v>
      </c>
      <c r="J2405" s="50"/>
      <c r="K2405" s="50"/>
      <c r="L2405" s="49">
        <v>29669.054231982322</v>
      </c>
      <c r="M2405" s="48">
        <f t="shared" si="72"/>
        <v>312568.93487198232</v>
      </c>
    </row>
    <row r="2406" spans="1:13" s="21" customFormat="1" ht="12" customHeight="1" x14ac:dyDescent="0.2">
      <c r="A2406" s="45" t="s">
        <v>48</v>
      </c>
      <c r="B2406" s="54" t="s">
        <v>390</v>
      </c>
      <c r="C2406" s="46">
        <v>501</v>
      </c>
      <c r="D2406" s="47">
        <v>1</v>
      </c>
      <c r="E2406" s="47">
        <v>33896.856447999999</v>
      </c>
      <c r="F2406" s="48">
        <f t="shared" si="73"/>
        <v>406762.27737599995</v>
      </c>
      <c r="G2406" s="49">
        <v>0</v>
      </c>
      <c r="H2406" s="49">
        <v>5690.3827413333338</v>
      </c>
      <c r="I2406" s="47">
        <v>56903.82741333334</v>
      </c>
      <c r="J2406" s="50"/>
      <c r="K2406" s="50"/>
      <c r="L2406" s="49">
        <v>42896.920737599998</v>
      </c>
      <c r="M2406" s="48">
        <f t="shared" si="72"/>
        <v>512253.40826826665</v>
      </c>
    </row>
    <row r="2407" spans="1:13" s="21" customFormat="1" ht="12" customHeight="1" x14ac:dyDescent="0.2">
      <c r="A2407" s="45" t="s">
        <v>393</v>
      </c>
      <c r="B2407" s="54" t="s">
        <v>390</v>
      </c>
      <c r="C2407" s="46">
        <v>501</v>
      </c>
      <c r="D2407" s="47">
        <v>1</v>
      </c>
      <c r="E2407" s="47">
        <v>15995.273216</v>
      </c>
      <c r="F2407" s="48">
        <f t="shared" si="73"/>
        <v>191943.27859199999</v>
      </c>
      <c r="G2407" s="49">
        <v>0</v>
      </c>
      <c r="H2407" s="49">
        <v>2706.7855360000003</v>
      </c>
      <c r="I2407" s="47">
        <v>27067.855360000005</v>
      </c>
      <c r="J2407" s="50"/>
      <c r="K2407" s="50"/>
      <c r="L2407" s="49">
        <v>18434.39819485441</v>
      </c>
      <c r="M2407" s="48">
        <f t="shared" si="72"/>
        <v>240152.31768285442</v>
      </c>
    </row>
    <row r="2408" spans="1:13" s="21" customFormat="1" ht="12" customHeight="1" x14ac:dyDescent="0.2">
      <c r="A2408" s="45" t="s">
        <v>394</v>
      </c>
      <c r="B2408" s="54" t="s">
        <v>390</v>
      </c>
      <c r="C2408" s="46">
        <v>501</v>
      </c>
      <c r="D2408" s="47">
        <v>1</v>
      </c>
      <c r="E2408" s="47">
        <v>15408.137472</v>
      </c>
      <c r="F2408" s="48">
        <f t="shared" si="73"/>
        <v>184897.649664</v>
      </c>
      <c r="G2408" s="49">
        <v>0</v>
      </c>
      <c r="H2408" s="49">
        <v>2608.9295786666667</v>
      </c>
      <c r="I2408" s="47">
        <v>26089.295786666669</v>
      </c>
      <c r="J2408" s="50"/>
      <c r="K2408" s="50"/>
      <c r="L2408" s="49">
        <v>17848.201868044813</v>
      </c>
      <c r="M2408" s="48">
        <f t="shared" si="72"/>
        <v>231444.07689737817</v>
      </c>
    </row>
    <row r="2409" spans="1:13" s="21" customFormat="1" ht="12" customHeight="1" x14ac:dyDescent="0.2">
      <c r="A2409" s="51" t="s">
        <v>395</v>
      </c>
      <c r="B2409" s="54" t="s">
        <v>390</v>
      </c>
      <c r="C2409" s="46">
        <v>501</v>
      </c>
      <c r="D2409" s="47">
        <v>1</v>
      </c>
      <c r="E2409" s="47">
        <v>13726.130496</v>
      </c>
      <c r="F2409" s="48">
        <f t="shared" si="73"/>
        <v>164713.565952</v>
      </c>
      <c r="G2409" s="49">
        <v>0</v>
      </c>
      <c r="H2409" s="49">
        <v>2440.2217493333333</v>
      </c>
      <c r="I2409" s="47">
        <v>24402.217493333334</v>
      </c>
      <c r="J2409" s="50"/>
      <c r="K2409" s="50"/>
      <c r="L2409" s="49">
        <v>32389.891340186463</v>
      </c>
      <c r="M2409" s="48">
        <f t="shared" si="72"/>
        <v>223945.89653485315</v>
      </c>
    </row>
    <row r="2410" spans="1:13" s="21" customFormat="1" ht="12" customHeight="1" x14ac:dyDescent="0.2">
      <c r="A2410" s="51" t="s">
        <v>395</v>
      </c>
      <c r="B2410" s="54" t="s">
        <v>390</v>
      </c>
      <c r="C2410" s="46">
        <v>501</v>
      </c>
      <c r="D2410" s="47">
        <v>1</v>
      </c>
      <c r="E2410" s="47">
        <v>14240.52864</v>
      </c>
      <c r="F2410" s="48">
        <f t="shared" si="73"/>
        <v>170886.34367999999</v>
      </c>
      <c r="G2410" s="49">
        <v>6062.2914559999999</v>
      </c>
      <c r="H2410" s="49">
        <v>2610.153265777778</v>
      </c>
      <c r="I2410" s="47">
        <v>26101.532657777778</v>
      </c>
      <c r="J2410" s="50"/>
      <c r="K2410" s="50"/>
      <c r="L2410" s="49">
        <v>33861.552650680613</v>
      </c>
      <c r="M2410" s="48">
        <f t="shared" si="72"/>
        <v>239521.87371023616</v>
      </c>
    </row>
    <row r="2411" spans="1:13" s="21" customFormat="1" ht="12" customHeight="1" x14ac:dyDescent="0.2">
      <c r="A2411" s="51" t="s">
        <v>395</v>
      </c>
      <c r="B2411" s="54" t="s">
        <v>390</v>
      </c>
      <c r="C2411" s="46">
        <v>501</v>
      </c>
      <c r="D2411" s="47">
        <v>4</v>
      </c>
      <c r="E2411" s="47">
        <v>14240.6368</v>
      </c>
      <c r="F2411" s="48">
        <f t="shared" si="73"/>
        <v>683550.56640000001</v>
      </c>
      <c r="G2411" s="49">
        <v>0</v>
      </c>
      <c r="H2411" s="49">
        <v>9965.224533333334</v>
      </c>
      <c r="I2411" s="47">
        <v>99652.24533333334</v>
      </c>
      <c r="J2411" s="50"/>
      <c r="K2411" s="50"/>
      <c r="L2411" s="49">
        <v>121345.19381051733</v>
      </c>
      <c r="M2411" s="48">
        <f t="shared" si="72"/>
        <v>914513.23007718404</v>
      </c>
    </row>
    <row r="2412" spans="1:13" s="21" customFormat="1" ht="12" customHeight="1" x14ac:dyDescent="0.2">
      <c r="A2412" s="51" t="s">
        <v>395</v>
      </c>
      <c r="B2412" s="54" t="s">
        <v>390</v>
      </c>
      <c r="C2412" s="46">
        <v>501</v>
      </c>
      <c r="D2412" s="47">
        <v>43</v>
      </c>
      <c r="E2412" s="47">
        <v>14240.874752</v>
      </c>
      <c r="F2412" s="48">
        <f t="shared" si="73"/>
        <v>7348291.3720319998</v>
      </c>
      <c r="G2412" s="49">
        <v>375870.65384959977</v>
      </c>
      <c r="H2412" s="49">
        <f>(113838.961470578*1.04)+480.27</f>
        <v>118872.78992940113</v>
      </c>
      <c r="I2412" s="47">
        <f>(1138389.61470578*1.04)+4799.71</f>
        <v>1188724.9092940113</v>
      </c>
      <c r="J2412" s="50"/>
      <c r="K2412" s="50"/>
      <c r="L2412" s="49">
        <f>1468736.7861883+4260-0.48</f>
        <v>1472996.3061883</v>
      </c>
      <c r="M2412" s="48">
        <f t="shared" si="72"/>
        <v>10504756.031293312</v>
      </c>
    </row>
    <row r="2413" spans="1:13" s="21" customFormat="1" ht="12" customHeight="1" x14ac:dyDescent="0.2">
      <c r="A2413" s="45" t="s">
        <v>396</v>
      </c>
      <c r="B2413" s="54" t="s">
        <v>390</v>
      </c>
      <c r="C2413" s="46">
        <v>501</v>
      </c>
      <c r="D2413" s="47">
        <v>5</v>
      </c>
      <c r="E2413" s="47">
        <v>15335.864960000001</v>
      </c>
      <c r="F2413" s="48">
        <f t="shared" si="73"/>
        <v>920151.89760000003</v>
      </c>
      <c r="G2413" s="49">
        <v>68254.472831999999</v>
      </c>
      <c r="H2413" s="49">
        <v>14490.532922666669</v>
      </c>
      <c r="I2413" s="47">
        <v>144905.32922666668</v>
      </c>
      <c r="J2413" s="50"/>
      <c r="K2413" s="50"/>
      <c r="L2413" s="49">
        <v>181776.60268082871</v>
      </c>
      <c r="M2413" s="48">
        <f t="shared" si="72"/>
        <v>1329578.8352621619</v>
      </c>
    </row>
    <row r="2414" spans="1:13" s="21" customFormat="1" ht="12" customHeight="1" x14ac:dyDescent="0.2">
      <c r="A2414" s="45" t="s">
        <v>397</v>
      </c>
      <c r="B2414" s="54" t="s">
        <v>390</v>
      </c>
      <c r="C2414" s="46">
        <v>501</v>
      </c>
      <c r="D2414" s="47">
        <v>1</v>
      </c>
      <c r="E2414" s="47">
        <v>14970.630272</v>
      </c>
      <c r="F2414" s="48">
        <f t="shared" si="73"/>
        <v>179647.563264</v>
      </c>
      <c r="G2414" s="49">
        <v>0</v>
      </c>
      <c r="H2414" s="49">
        <v>2612.9717120000005</v>
      </c>
      <c r="I2414" s="47">
        <v>26129.717120000005</v>
      </c>
      <c r="J2414" s="50"/>
      <c r="K2414" s="50"/>
      <c r="L2414" s="49">
        <v>23413.535863564808</v>
      </c>
      <c r="M2414" s="48">
        <f t="shared" si="72"/>
        <v>231803.78795956483</v>
      </c>
    </row>
    <row r="2415" spans="1:13" s="21" customFormat="1" ht="12" customHeight="1" x14ac:dyDescent="0.2">
      <c r="A2415" s="45" t="s">
        <v>397</v>
      </c>
      <c r="B2415" s="54" t="s">
        <v>390</v>
      </c>
      <c r="C2415" s="46">
        <v>501</v>
      </c>
      <c r="D2415" s="47">
        <v>4</v>
      </c>
      <c r="E2415" s="47">
        <v>14970.868224</v>
      </c>
      <c r="F2415" s="48">
        <f t="shared" si="73"/>
        <v>718601.67475200002</v>
      </c>
      <c r="G2415" s="49">
        <v>34949.350092799999</v>
      </c>
      <c r="H2415" s="49">
        <v>11076.119789511113</v>
      </c>
      <c r="I2415" s="47">
        <v>110761.19789511112</v>
      </c>
      <c r="J2415" s="50"/>
      <c r="K2415" s="50"/>
      <c r="L2415" s="49">
        <v>140949.90221549891</v>
      </c>
      <c r="M2415" s="48">
        <f t="shared" si="72"/>
        <v>1016338.2447449211</v>
      </c>
    </row>
    <row r="2416" spans="1:13" s="21" customFormat="1" ht="12" customHeight="1" x14ac:dyDescent="0.2">
      <c r="A2416" s="45" t="s">
        <v>398</v>
      </c>
      <c r="B2416" s="54" t="s">
        <v>390</v>
      </c>
      <c r="C2416" s="46">
        <v>501</v>
      </c>
      <c r="D2416" s="47">
        <v>1</v>
      </c>
      <c r="E2416" s="47">
        <v>16025.103744</v>
      </c>
      <c r="F2416" s="48">
        <f t="shared" si="73"/>
        <v>192301.244928</v>
      </c>
      <c r="G2416" s="49">
        <v>0</v>
      </c>
      <c r="H2416" s="49">
        <v>2788.7172906666665</v>
      </c>
      <c r="I2416" s="47">
        <v>27887.172906666667</v>
      </c>
      <c r="J2416" s="50"/>
      <c r="K2416" s="50"/>
      <c r="L2416" s="49">
        <v>24466.322178009592</v>
      </c>
      <c r="M2416" s="48">
        <f t="shared" si="72"/>
        <v>247443.45730334293</v>
      </c>
    </row>
    <row r="2417" spans="1:17" s="21" customFormat="1" ht="12" customHeight="1" x14ac:dyDescent="0.2">
      <c r="A2417" s="45" t="s">
        <v>398</v>
      </c>
      <c r="B2417" s="54" t="s">
        <v>390</v>
      </c>
      <c r="C2417" s="46">
        <v>501</v>
      </c>
      <c r="D2417" s="47">
        <v>3</v>
      </c>
      <c r="E2417" s="47">
        <v>16025.341696</v>
      </c>
      <c r="F2417" s="48">
        <f t="shared" si="73"/>
        <v>576912.30105599994</v>
      </c>
      <c r="G2417" s="49">
        <v>88090.816819199972</v>
      </c>
      <c r="H2417" s="49">
        <v>9082.0126314666632</v>
      </c>
      <c r="I2417" s="47">
        <v>90820.126314666646</v>
      </c>
      <c r="J2417" s="50"/>
      <c r="K2417" s="50"/>
      <c r="L2417" s="49">
        <v>112423.50599254336</v>
      </c>
      <c r="M2417" s="48">
        <f t="shared" si="72"/>
        <v>877328.76281387662</v>
      </c>
    </row>
    <row r="2418" spans="1:17" s="21" customFormat="1" ht="12" customHeight="1" x14ac:dyDescent="0.2">
      <c r="A2418" s="45" t="s">
        <v>399</v>
      </c>
      <c r="B2418" s="54" t="s">
        <v>390</v>
      </c>
      <c r="C2418" s="46">
        <v>501</v>
      </c>
      <c r="D2418" s="47">
        <v>5</v>
      </c>
      <c r="E2418" s="47">
        <v>14605.871488000001</v>
      </c>
      <c r="F2418" s="48">
        <f t="shared" si="73"/>
        <v>876352.28928000014</v>
      </c>
      <c r="G2418" s="47">
        <v>52771.643059200011</v>
      </c>
      <c r="H2418" s="47">
        <f>(13667.1657269333*1.195447)+3</f>
        <v>16341.372266765233</v>
      </c>
      <c r="I2418" s="47">
        <f>(136671.657269333*1.195447)+3</f>
        <v>163386.7226676523</v>
      </c>
      <c r="J2418" s="47"/>
      <c r="K2418" s="47"/>
      <c r="L2418" s="47">
        <f>174645.979288275-90000</f>
        <v>84645.979288275004</v>
      </c>
      <c r="M2418" s="48">
        <f t="shared" si="72"/>
        <v>1193498.0065618926</v>
      </c>
    </row>
    <row r="2419" spans="1:17" s="21" customFormat="1" ht="12" customHeight="1" x14ac:dyDescent="0.2">
      <c r="A2419" s="45" t="s">
        <v>400</v>
      </c>
      <c r="B2419" s="54"/>
      <c r="C2419" s="46">
        <v>508</v>
      </c>
      <c r="D2419" s="19"/>
      <c r="E2419" s="19"/>
      <c r="F2419" s="20"/>
      <c r="G2419" s="47"/>
      <c r="H2419" s="47"/>
      <c r="I2419" s="47"/>
      <c r="J2419" s="47">
        <v>7108314.0100000026</v>
      </c>
      <c r="K2419" s="47"/>
      <c r="L2419" s="47"/>
      <c r="M2419" s="48">
        <f t="shared" si="72"/>
        <v>7108314.0100000026</v>
      </c>
    </row>
    <row r="2420" spans="1:17" s="21" customFormat="1" ht="11.25" customHeight="1" x14ac:dyDescent="0.2">
      <c r="A2420" s="45" t="s">
        <v>406</v>
      </c>
      <c r="B2420" s="54"/>
      <c r="C2420" s="46">
        <v>501</v>
      </c>
      <c r="D2420" s="19"/>
      <c r="E2420" s="19"/>
      <c r="F2420" s="20"/>
      <c r="G2420" s="47"/>
      <c r="H2420" s="47"/>
      <c r="I2420" s="47"/>
      <c r="J2420" s="47"/>
      <c r="K2420" s="47"/>
      <c r="L2420" s="47">
        <v>13000000</v>
      </c>
      <c r="M2420" s="48">
        <f t="shared" ref="M2420:M2422" si="74">F2420+G2420+H2420+I2420+J2420+K2420+L2420</f>
        <v>13000000</v>
      </c>
    </row>
    <row r="2421" spans="1:17" s="21" customFormat="1" ht="12" customHeight="1" x14ac:dyDescent="0.2">
      <c r="A2421" s="45" t="s">
        <v>406</v>
      </c>
      <c r="B2421" s="55"/>
      <c r="C2421" s="46">
        <v>508</v>
      </c>
      <c r="D2421" s="19"/>
      <c r="E2421" s="19"/>
      <c r="F2421" s="20"/>
      <c r="G2421" s="47"/>
      <c r="H2421" s="47"/>
      <c r="I2421" s="47"/>
      <c r="J2421" s="47"/>
      <c r="K2421" s="47"/>
      <c r="L2421" s="47">
        <v>6500000</v>
      </c>
      <c r="M2421" s="48">
        <f t="shared" si="74"/>
        <v>6500000</v>
      </c>
      <c r="N2421" s="22"/>
    </row>
    <row r="2422" spans="1:17" s="21" customFormat="1" ht="12" customHeight="1" x14ac:dyDescent="0.2">
      <c r="A2422" s="45" t="s">
        <v>408</v>
      </c>
      <c r="B2422" s="55"/>
      <c r="C2422" s="46">
        <v>508</v>
      </c>
      <c r="D2422" s="19"/>
      <c r="E2422" s="19"/>
      <c r="F2422" s="20"/>
      <c r="G2422" s="47"/>
      <c r="H2422" s="47"/>
      <c r="I2422" s="47"/>
      <c r="J2422" s="47"/>
      <c r="K2422" s="47"/>
      <c r="L2422" s="47">
        <v>215000</v>
      </c>
      <c r="M2422" s="48">
        <f t="shared" si="74"/>
        <v>215000</v>
      </c>
      <c r="N2422" s="22"/>
    </row>
    <row r="2423" spans="1:17" s="21" customFormat="1" ht="12" customHeight="1" x14ac:dyDescent="0.2">
      <c r="A2423" s="45" t="s">
        <v>407</v>
      </c>
      <c r="B2423" s="55"/>
      <c r="C2423" s="46">
        <v>626</v>
      </c>
      <c r="D2423" s="19"/>
      <c r="E2423" s="19"/>
      <c r="F2423" s="20"/>
      <c r="G2423" s="47"/>
      <c r="H2423" s="47"/>
      <c r="I2423" s="47"/>
      <c r="J2423" s="47"/>
      <c r="K2423" s="47"/>
      <c r="L2423" s="47">
        <v>7657046.4800000004</v>
      </c>
      <c r="M2423" s="48">
        <f>+L2423</f>
        <v>7657046.4800000004</v>
      </c>
      <c r="N2423" s="22"/>
    </row>
    <row r="2424" spans="1:17" s="21" customFormat="1" ht="12" customHeight="1" x14ac:dyDescent="0.2">
      <c r="A2424" s="17"/>
      <c r="B2424" s="55"/>
      <c r="C2424" s="18"/>
      <c r="D2424" s="19"/>
      <c r="E2424" s="19"/>
      <c r="F2424" s="20"/>
      <c r="G2424" s="47"/>
      <c r="H2424" s="47"/>
      <c r="I2424" s="47"/>
      <c r="J2424" s="47"/>
      <c r="K2424" s="47"/>
      <c r="L2424" s="47"/>
      <c r="M2424" s="48"/>
      <c r="N2424" s="22"/>
    </row>
    <row r="2425" spans="1:17" s="21" customFormat="1" ht="12" customHeight="1" x14ac:dyDescent="0.2">
      <c r="A2425" s="17"/>
      <c r="B2425" s="55"/>
      <c r="C2425" s="18"/>
      <c r="D2425" s="19"/>
      <c r="E2425" s="19"/>
      <c r="F2425" s="20"/>
      <c r="G2425" s="47"/>
      <c r="H2425" s="47"/>
      <c r="I2425" s="47"/>
      <c r="J2425" s="47"/>
      <c r="K2425" s="47"/>
      <c r="L2425" s="47"/>
      <c r="M2425" s="48"/>
      <c r="N2425" s="22"/>
    </row>
    <row r="2426" spans="1:17" s="22" customFormat="1" ht="12" customHeight="1" x14ac:dyDescent="0.2">
      <c r="A2426" s="17"/>
      <c r="B2426" s="55"/>
      <c r="C2426" s="18"/>
      <c r="D2426" s="19"/>
      <c r="E2426" s="19"/>
      <c r="F2426" s="23"/>
      <c r="G2426" s="47"/>
      <c r="H2426" s="47"/>
      <c r="I2426" s="47"/>
      <c r="J2426" s="47"/>
      <c r="K2426" s="47"/>
      <c r="L2426" s="47"/>
      <c r="M2426" s="48"/>
    </row>
    <row r="2427" spans="1:17" s="21" customFormat="1" ht="12" customHeight="1" x14ac:dyDescent="0.2">
      <c r="A2427" s="17"/>
      <c r="B2427" s="55"/>
      <c r="C2427" s="18"/>
      <c r="D2427" s="19"/>
      <c r="E2427" s="19"/>
      <c r="F2427" s="24"/>
      <c r="G2427" s="47"/>
      <c r="H2427" s="47"/>
      <c r="I2427" s="47"/>
      <c r="J2427" s="47"/>
      <c r="K2427" s="47"/>
      <c r="L2427" s="47"/>
      <c r="M2427" s="48"/>
    </row>
    <row r="2428" spans="1:17" s="29" customFormat="1" ht="12" customHeight="1" thickBot="1" x14ac:dyDescent="0.25">
      <c r="A2428" s="25"/>
      <c r="B2428" s="55"/>
      <c r="C2428" s="26"/>
      <c r="D2428" s="27"/>
      <c r="E2428" s="27"/>
      <c r="F2428" s="28"/>
      <c r="G2428" s="47"/>
      <c r="H2428" s="47"/>
      <c r="I2428" s="47"/>
      <c r="J2428" s="47"/>
      <c r="K2428" s="47"/>
      <c r="L2428" s="47"/>
      <c r="M2428" s="48"/>
    </row>
    <row r="2429" spans="1:17" s="29" customFormat="1" ht="24.95" customHeight="1" thickBot="1" x14ac:dyDescent="0.3">
      <c r="A2429" s="30" t="s">
        <v>401</v>
      </c>
      <c r="B2429" s="56"/>
      <c r="C2429" s="31"/>
      <c r="D2429" s="32">
        <f t="shared" ref="D2429:M2429" si="75">SUM(D11:D2428)</f>
        <v>4111</v>
      </c>
      <c r="E2429" s="33">
        <f>SUM(E11:E2428)</f>
        <v>28328950.805461302</v>
      </c>
      <c r="F2429" s="60">
        <f>SUM(F11:F2428)</f>
        <v>632952991.44232702</v>
      </c>
      <c r="G2429" s="61">
        <f t="shared" si="75"/>
        <v>42403476.000381276</v>
      </c>
      <c r="H2429" s="61">
        <f t="shared" si="75"/>
        <v>10815019.999168392</v>
      </c>
      <c r="I2429" s="61">
        <f>SUM(I11:I2428)</f>
        <v>108150170.00168408</v>
      </c>
      <c r="J2429" s="61">
        <f t="shared" si="75"/>
        <v>7108314.0100000026</v>
      </c>
      <c r="K2429" s="61">
        <f t="shared" si="75"/>
        <v>0</v>
      </c>
      <c r="L2429" s="61">
        <f t="shared" si="75"/>
        <v>171515394.47804505</v>
      </c>
      <c r="M2429" s="34">
        <f t="shared" si="75"/>
        <v>972945365.9316057</v>
      </c>
      <c r="N2429" s="35"/>
      <c r="Q2429" s="36"/>
    </row>
    <row r="2430" spans="1:17" x14ac:dyDescent="0.25">
      <c r="F2430" s="38" t="s">
        <v>402</v>
      </c>
      <c r="M2430" s="40"/>
    </row>
    <row r="2431" spans="1:17" x14ac:dyDescent="0.25">
      <c r="F2431" s="38" t="s">
        <v>402</v>
      </c>
      <c r="G2431" s="38" t="s">
        <v>402</v>
      </c>
      <c r="H2431" s="41" t="s">
        <v>403</v>
      </c>
      <c r="I2431" s="38" t="s">
        <v>403</v>
      </c>
      <c r="L2431" s="38" t="s">
        <v>403</v>
      </c>
      <c r="M2431" s="42" t="s">
        <v>402</v>
      </c>
    </row>
    <row r="2432" spans="1:17" x14ac:dyDescent="0.25">
      <c r="F2432" s="43" t="s">
        <v>402</v>
      </c>
      <c r="G2432" s="43" t="s">
        <v>402</v>
      </c>
      <c r="H2432" s="38" t="s">
        <v>402</v>
      </c>
      <c r="I2432" s="38" t="s">
        <v>402</v>
      </c>
      <c r="K2432" s="39" t="s">
        <v>402</v>
      </c>
      <c r="L2432" s="38" t="s">
        <v>402</v>
      </c>
      <c r="M2432" s="42" t="s">
        <v>402</v>
      </c>
    </row>
    <row r="2433" spans="6:13" x14ac:dyDescent="0.25">
      <c r="F2433" s="43" t="s">
        <v>402</v>
      </c>
      <c r="H2433" s="41" t="s">
        <v>402</v>
      </c>
      <c r="M2433" s="42"/>
    </row>
    <row r="2434" spans="6:13" x14ac:dyDescent="0.25">
      <c r="M2434" s="42"/>
    </row>
    <row r="2435" spans="6:13" x14ac:dyDescent="0.25">
      <c r="M2435" s="40"/>
    </row>
    <row r="2436" spans="6:13" x14ac:dyDescent="0.25">
      <c r="M2436" s="44"/>
    </row>
    <row r="2437" spans="6:13" x14ac:dyDescent="0.25">
      <c r="M2437"/>
    </row>
    <row r="2438" spans="6:13" x14ac:dyDescent="0.25">
      <c r="M2438"/>
    </row>
  </sheetData>
  <autoFilter ref="A10:Q10" xr:uid="{0A00B94D-1385-4D91-8684-A803CD151AEF}"/>
  <mergeCells count="9">
    <mergeCell ref="K9:K10"/>
    <mergeCell ref="L9:L10"/>
    <mergeCell ref="M9:M10"/>
    <mergeCell ref="A8:A10"/>
    <mergeCell ref="B8:B10"/>
    <mergeCell ref="C8:C10"/>
    <mergeCell ref="D8:D10"/>
    <mergeCell ref="E8:F8"/>
    <mergeCell ref="E9:F9"/>
  </mergeCells>
  <pageMargins left="0.23622047244094491" right="0.23622047244094491" top="0.74803149606299213" bottom="0.74803149606299213" header="0.31496062992125984" footer="0.31496062992125984"/>
  <pageSetup scale="63" fitToHeight="0" orientation="landscape" horizontalDpi="4294967295" verticalDpi="4294967295" r:id="rId1"/>
  <headerFooter>
    <oddFooter>&amp;LANEXO IV PRESUPUESTO 2019 2DA. MODIFICIACION&amp;C&amp;D&amp;R&amp;P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I</vt:lpstr>
      <vt:lpstr>II</vt:lpstr>
      <vt:lpstr>III</vt:lpstr>
      <vt:lpstr>IV</vt:lpstr>
      <vt:lpstr>I!Área_de_impresión</vt:lpstr>
      <vt:lpstr>II!Área_de_impresión</vt:lpstr>
      <vt:lpstr>III!Área_de_impresión</vt:lpstr>
      <vt:lpstr>IV!Área_de_impresión</vt:lpstr>
      <vt:lpstr>I!Títulos_a_imprimir</vt:lpstr>
      <vt:lpstr>II!Títulos_a_imprimir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Agustin Cortes Garcia</dc:creator>
  <cp:lastModifiedBy>Cesar Agustin Cortes Garcia</cp:lastModifiedBy>
  <cp:lastPrinted>2020-03-18T21:51:19Z</cp:lastPrinted>
  <dcterms:created xsi:type="dcterms:W3CDTF">2019-07-08T14:46:11Z</dcterms:created>
  <dcterms:modified xsi:type="dcterms:W3CDTF">2020-07-30T18:10:18Z</dcterms:modified>
</cp:coreProperties>
</file>