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AGOSTO\"/>
    </mc:Choice>
  </mc:AlternateContent>
  <xr:revisionPtr revIDLastSave="0" documentId="13_ncr:1_{CEC11419-8BAC-4E5F-BD59-BF56C19BBE4A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Hoja1" sheetId="2" r:id="rId1"/>
    <sheet name="EAEPE FF-Real" sheetId="3" r:id="rId2"/>
    <sheet name="EAEPE FF-Entregable" sheetId="4" r:id="rId3"/>
  </sheets>
  <definedNames>
    <definedName name="_xlnm.Print_Area" localSheetId="2">'EAEPE FF-Entregable'!$A$1:$K$57</definedName>
    <definedName name="_xlnm.Print_Area" localSheetId="1">'EAEPE FF-Real'!$A$1:$J$45</definedName>
    <definedName name="_xlnm.Print_Area" localSheetId="0">Hoja1!$B$7:$J$55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4" l="1"/>
  <c r="E46" i="4"/>
  <c r="E45" i="4"/>
  <c r="E41" i="4"/>
  <c r="E40" i="4"/>
  <c r="E38" i="4"/>
  <c r="E37" i="4"/>
  <c r="E36" i="4"/>
  <c r="E35" i="4"/>
  <c r="E30" i="4"/>
  <c r="E29" i="4"/>
  <c r="D17" i="4"/>
  <c r="D19" i="4"/>
  <c r="E19" i="4"/>
  <c r="H46" i="4" l="1"/>
  <c r="G46" i="4"/>
  <c r="H45" i="4"/>
  <c r="G45" i="4"/>
  <c r="H40" i="4"/>
  <c r="G40" i="4"/>
  <c r="H38" i="4"/>
  <c r="G38" i="4"/>
  <c r="H37" i="4"/>
  <c r="G37" i="4"/>
  <c r="H36" i="4"/>
  <c r="G36" i="4"/>
  <c r="H35" i="4"/>
  <c r="G35" i="4"/>
  <c r="H19" i="4"/>
  <c r="G19" i="4"/>
  <c r="G13" i="4" s="1"/>
  <c r="D47" i="4"/>
  <c r="D46" i="4"/>
  <c r="D45" i="4"/>
  <c r="D44" i="4"/>
  <c r="D40" i="4"/>
  <c r="D38" i="4"/>
  <c r="D37" i="4"/>
  <c r="D36" i="4"/>
  <c r="D35" i="4"/>
  <c r="B7" i="4"/>
  <c r="F47" i="4" l="1"/>
  <c r="I47" i="4" s="1"/>
  <c r="F46" i="4"/>
  <c r="I46" i="4" s="1"/>
  <c r="F45" i="4"/>
  <c r="I45" i="4" s="1"/>
  <c r="F44" i="4"/>
  <c r="I44" i="4" s="1"/>
  <c r="H43" i="4"/>
  <c r="G43" i="4"/>
  <c r="E43" i="4"/>
  <c r="D43" i="4"/>
  <c r="F41" i="4"/>
  <c r="I41" i="4" s="1"/>
  <c r="F40" i="4"/>
  <c r="I40" i="4" s="1"/>
  <c r="F39" i="4"/>
  <c r="I39" i="4" s="1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H32" i="4"/>
  <c r="G32" i="4"/>
  <c r="E32" i="4"/>
  <c r="D32" i="4"/>
  <c r="F30" i="4"/>
  <c r="I30" i="4" s="1"/>
  <c r="F29" i="4"/>
  <c r="I29" i="4" s="1"/>
  <c r="F28" i="4"/>
  <c r="I28" i="4" s="1"/>
  <c r="F27" i="4"/>
  <c r="I27" i="4" s="1"/>
  <c r="F26" i="4"/>
  <c r="I26" i="4" s="1"/>
  <c r="F25" i="4"/>
  <c r="I25" i="4" s="1"/>
  <c r="F24" i="4"/>
  <c r="I24" i="4" s="1"/>
  <c r="H23" i="4"/>
  <c r="G23" i="4"/>
  <c r="E23" i="4"/>
  <c r="D23" i="4"/>
  <c r="F21" i="4"/>
  <c r="I21" i="4" s="1"/>
  <c r="F20" i="4"/>
  <c r="I20" i="4" s="1"/>
  <c r="F19" i="4"/>
  <c r="I19" i="4" s="1"/>
  <c r="F18" i="4"/>
  <c r="I18" i="4" s="1"/>
  <c r="F17" i="4"/>
  <c r="I17" i="4" s="1"/>
  <c r="F16" i="4"/>
  <c r="I16" i="4" s="1"/>
  <c r="F15" i="4"/>
  <c r="I15" i="4" s="1"/>
  <c r="F14" i="4"/>
  <c r="I14" i="4" s="1"/>
  <c r="H13" i="4"/>
  <c r="E13" i="4"/>
  <c r="D13" i="4"/>
  <c r="E49" i="4" l="1"/>
  <c r="G49" i="4"/>
  <c r="H49" i="4"/>
  <c r="F32" i="4"/>
  <c r="I32" i="4" s="1"/>
  <c r="F43" i="4"/>
  <c r="I43" i="4" s="1"/>
  <c r="D49" i="4"/>
  <c r="F23" i="4"/>
  <c r="I23" i="4" s="1"/>
  <c r="F13" i="4"/>
  <c r="I13" i="4" s="1"/>
  <c r="F42" i="3"/>
  <c r="I42" i="3" s="1"/>
  <c r="F41" i="3"/>
  <c r="I41" i="3" s="1"/>
  <c r="F40" i="3"/>
  <c r="I40" i="3" s="1"/>
  <c r="F39" i="3"/>
  <c r="I39" i="3" s="1"/>
  <c r="H38" i="3"/>
  <c r="G38" i="3"/>
  <c r="E38" i="3"/>
  <c r="D38" i="3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H28" i="3"/>
  <c r="G28" i="3"/>
  <c r="E28" i="3"/>
  <c r="D28" i="3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H20" i="3"/>
  <c r="G20" i="3"/>
  <c r="E20" i="3"/>
  <c r="D20" i="3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H11" i="3"/>
  <c r="G11" i="3"/>
  <c r="E11" i="3"/>
  <c r="D11" i="3"/>
  <c r="F49" i="4" l="1"/>
  <c r="I49" i="4" s="1"/>
  <c r="F38" i="3"/>
  <c r="I38" i="3" s="1"/>
  <c r="D43" i="3"/>
  <c r="H43" i="3"/>
  <c r="F20" i="3"/>
  <c r="I20" i="3" s="1"/>
  <c r="G43" i="3"/>
  <c r="E43" i="3"/>
  <c r="F28" i="3"/>
  <c r="I28" i="3" s="1"/>
  <c r="F11" i="3"/>
  <c r="I11" i="3" s="1"/>
  <c r="F46" i="2"/>
  <c r="I46" i="2" s="1"/>
  <c r="F45" i="2"/>
  <c r="I45" i="2" s="1"/>
  <c r="F44" i="2"/>
  <c r="I44" i="2" s="1"/>
  <c r="F43" i="2"/>
  <c r="I43" i="2" s="1"/>
  <c r="H42" i="2"/>
  <c r="G42" i="2"/>
  <c r="E42" i="2"/>
  <c r="D42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H31" i="2"/>
  <c r="G31" i="2"/>
  <c r="E31" i="2"/>
  <c r="D31" i="2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H22" i="2"/>
  <c r="G22" i="2"/>
  <c r="E22" i="2"/>
  <c r="D22" i="2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H12" i="2"/>
  <c r="G12" i="2"/>
  <c r="E12" i="2"/>
  <c r="D12" i="2"/>
  <c r="F43" i="3" l="1"/>
  <c r="I43" i="3" s="1"/>
  <c r="F42" i="2"/>
  <c r="F22" i="2"/>
  <c r="I22" i="2" s="1"/>
  <c r="I42" i="2"/>
  <c r="H48" i="2"/>
  <c r="F31" i="2"/>
  <c r="I31" i="2" s="1"/>
  <c r="D48" i="2"/>
  <c r="E48" i="2"/>
  <c r="G48" i="2"/>
  <c r="F12" i="2"/>
  <c r="I12" i="2" s="1"/>
  <c r="F48" i="2" l="1"/>
  <c r="I48" i="2" s="1"/>
</calcChain>
</file>

<file path=xl/sharedStrings.xml><?xml version="1.0" encoding="utf-8"?>
<sst xmlns="http://schemas.openxmlformats.org/spreadsheetml/2006/main" count="150" uniqueCount="55">
  <si>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</si>
  <si>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</si>
  <si>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</si>
  <si>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</si>
  <si>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</si>
  <si>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</si>
  <si>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</si>
  <si>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</si>
  <si>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</si>
  <si>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</si>
  <si>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</si>
  <si>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</si>
  <si>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</si>
  <si>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</si>
  <si>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</si>
  <si>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</si>
  <si>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</si>
  <si>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</si>
  <si>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</si>
  <si>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</si>
  <si>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</si>
  <si>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</si>
  <si>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</si>
  <si>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</si>
  <si>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</si>
  <si>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</si>
  <si>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</si>
  <si>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</si>
  <si>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</si>
  <si>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</si>
  <si>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</si>
  <si>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</si>
  <si>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</si>
  <si>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</si>
  <si>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</si>
  <si>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</si>
  <si>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</si>
  <si>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</si>
  <si>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</si>
  <si>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</si>
  <si>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</si>
  <si>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</si>
  <si>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</si>
  <si>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</si>
  <si>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</si>
  <si>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ENTE PÚBLICO __________</t>
  </si>
  <si>
    <t>DEL 01 DE ENERO AL _________________ DE 2019</t>
  </si>
  <si>
    <t>C.</t>
  </si>
  <si>
    <t>PRESIDENTE MUNICIPAL</t>
  </si>
  <si>
    <t>ASEJ2019</t>
  </si>
  <si>
    <t xml:space="preserve">     Transferencias, Participaciones y Aportaciones entre Diferentes Niveles y Órdenes de Gobierno</t>
  </si>
  <si>
    <t>MUNICIPIO DE SAN PEDRO TLAQUEPAQUE</t>
  </si>
  <si>
    <t>TESORERIA MUNICIPAL</t>
  </si>
  <si>
    <t>ASEJ2021</t>
  </si>
  <si>
    <t>DEL 01 DE ENERO AL 31 DE 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</si>
</sst>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3" fontId="4" fillId="2" borderId="13" xfId="0" applyNumberFormat="1" applyFont="1" applyFill="1" applyBorder="1" applyAlignment="1">
      <alignment horizontal="right" vertical="top" wrapText="1"/>
    </xf>
    <xf numFmtId="3" fontId="4" fillId="2" borderId="13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3" fontId="4" fillId="2" borderId="11" xfId="0" applyNumberFormat="1" applyFont="1" applyFill="1" applyBorder="1" applyAlignment="1">
      <alignment horizontal="right" vertical="top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2" xfId="1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right" vertical="top"/>
    </xf>
    <xf numFmtId="3" fontId="5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44" fontId="5" fillId="4" borderId="12" xfId="6" applyFont="1" applyFill="1" applyBorder="1" applyAlignment="1">
      <alignment horizontal="right" vertical="top" wrapText="1"/>
    </xf>
    <xf numFmtId="44" fontId="5" fillId="4" borderId="12" xfId="6" applyFont="1" applyFill="1" applyBorder="1" applyAlignment="1">
      <alignment horizontal="right" vertical="top"/>
    </xf>
    <xf numFmtId="44" fontId="5" fillId="4" borderId="12" xfId="6" applyFont="1" applyFill="1" applyBorder="1" applyAlignment="1" applyProtection="1">
      <alignment horizontal="right" vertical="top"/>
    </xf>
    <xf numFmtId="44" fontId="4" fillId="2" borderId="12" xfId="6" applyFont="1" applyFill="1" applyBorder="1" applyAlignment="1">
      <alignment horizontal="right" vertical="top" wrapText="1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2" fillId="2" borderId="0" xfId="0" applyFont="1" applyFill="1"/>
    <xf numFmtId="0" fontId="0" fillId="2" borderId="0" xfId="0" applyFill="1"/>
    <xf numFmtId="164" fontId="10" fillId="2" borderId="0" xfId="1" applyNumberFormat="1" applyFont="1" applyFill="1" applyBorder="1" applyAlignment="1" applyProtection="1">
      <alignment horizontal="center" vertical="center"/>
    </xf>
    <xf numFmtId="44" fontId="5" fillId="4" borderId="12" xfId="6" applyFont="1" applyFill="1" applyBorder="1" applyAlignment="1">
      <alignment horizontal="left" vertical="top" wrapText="1"/>
    </xf>
    <xf numFmtId="44" fontId="0" fillId="0" borderId="12" xfId="6" applyFont="1" applyFill="1" applyBorder="1" applyAlignment="1" applyProtection="1">
      <alignment horizontal="left" vertical="center" wrapText="1"/>
      <protection locked="0"/>
    </xf>
    <xf numFmtId="44" fontId="4" fillId="2" borderId="12" xfId="6" applyFont="1" applyFill="1" applyBorder="1" applyAlignment="1">
      <alignment horizontal="left" vertical="top" wrapText="1"/>
    </xf>
    <xf numFmtId="44" fontId="4" fillId="2" borderId="13" xfId="6" applyFont="1" applyFill="1" applyBorder="1" applyAlignment="1" applyProtection="1">
      <alignment horizontal="left" vertical="top" wrapText="1"/>
    </xf>
    <xf numFmtId="44" fontId="4" fillId="2" borderId="13" xfId="6" applyFont="1" applyFill="1" applyBorder="1" applyAlignment="1" applyProtection="1">
      <alignment horizontal="left" vertical="top"/>
    </xf>
    <xf numFmtId="44" fontId="5" fillId="4" borderId="12" xfId="6" applyFont="1" applyFill="1" applyBorder="1" applyAlignment="1">
      <alignment horizontal="left" vertical="top"/>
    </xf>
    <xf numFmtId="44" fontId="5" fillId="4" borderId="12" xfId="6" applyFont="1" applyFill="1" applyBorder="1" applyAlignment="1" applyProtection="1">
      <alignment horizontal="left" vertical="top"/>
    </xf>
    <xf numFmtId="44" fontId="5" fillId="3" borderId="11" xfId="6" applyFont="1" applyFill="1" applyBorder="1" applyAlignment="1">
      <alignment horizontal="right" vertical="top"/>
    </xf>
    <xf numFmtId="0" fontId="2" fillId="2" borderId="14" xfId="0" applyFont="1" applyFill="1" applyBorder="1"/>
    <xf numFmtId="0" fontId="2" fillId="2" borderId="0" xfId="0" applyFont="1" applyFill="1" applyAlignment="1">
      <alignment horizontal="center"/>
    </xf>
    <xf numFmtId="44" fontId="12" fillId="4" borderId="12" xfId="6" applyFont="1" applyFill="1" applyBorder="1" applyAlignment="1">
      <alignment horizontal="left" vertical="top" wrapText="1"/>
    </xf>
    <xf numFmtId="44" fontId="0" fillId="2" borderId="12" xfId="6" applyFont="1" applyFill="1" applyBorder="1" applyAlignment="1">
      <alignment horizontal="left" vertical="top" wrapText="1"/>
    </xf>
    <xf numFmtId="44" fontId="12" fillId="4" borderId="12" xfId="6" applyFont="1" applyFill="1" applyBorder="1" applyAlignment="1">
      <alignment horizontal="left" vertical="top"/>
    </xf>
    <xf numFmtId="44" fontId="12" fillId="4" borderId="12" xfId="6" applyFont="1" applyFill="1" applyBorder="1" applyAlignment="1" applyProtection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right" vertical="top"/>
    </xf>
    <xf numFmtId="44" fontId="12" fillId="3" borderId="11" xfId="6" applyFont="1" applyFill="1" applyBorder="1" applyAlignment="1">
      <alignment horizontal="right" vertical="top"/>
    </xf>
    <xf numFmtId="0" fontId="4" fillId="2" borderId="12" xfId="0" applyFont="1" applyFill="1" applyBorder="1" applyAlignment="1">
      <alignment horizontal="left" vertical="top"/>
    </xf>
    <xf numFmtId="42" fontId="9" fillId="0" borderId="0" xfId="0" applyNumberFormat="1" applyFont="1" applyAlignment="1">
      <alignment horizontal="center" vertical="center"/>
    </xf>
    <xf numFmtId="0" fontId="5" fillId="4" borderId="12" xfId="0" applyFont="1" applyFill="1" applyBorder="1" applyAlignment="1">
      <alignment horizontal="left" vertical="top" wrapText="1"/>
    </xf>
    <xf numFmtId="164" fontId="11" fillId="0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>
      <alignment horizontal="left" vertical="top" wrapText="1"/>
    </xf>
    <xf numFmtId="42" fontId="9" fillId="2" borderId="0" xfId="0" applyNumberFormat="1" applyFont="1" applyFill="1" applyAlignment="1">
      <alignment horizontal="center" vertical="center"/>
    </xf>
    <xf numFmtId="0" fontId="0" fillId="2" borderId="12" xfId="0" applyFill="1" applyBorder="1" applyAlignment="1">
      <alignment horizontal="left" vertical="top"/>
    </xf>
    <xf numFmtId="164" fontId="11" fillId="2" borderId="0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2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359833</xdr:colOff>
      <xdr:row>51</xdr:row>
      <xdr:rowOff>171451</xdr:rowOff>
    </xdr:from>
    <xdr:to>
      <xdr:col>4</xdr:col>
      <xdr:colOff>518584</xdr:colOff>
      <xdr:row>54</xdr:row>
      <xdr:rowOff>111125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10151534"/>
          <a:ext cx="1354667" cy="8815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359833</xdr:colOff>
      <xdr:row>52</xdr:row>
      <xdr:rowOff>171451</xdr:rowOff>
    </xdr:from>
    <xdr:to>
      <xdr:col>4</xdr:col>
      <xdr:colOff>518584</xdr:colOff>
      <xdr:row>55</xdr:row>
      <xdr:rowOff>111125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CB408AD-B01D-45A2-88E2-B1EFBE6184E0}"/>
            </a:ext>
          </a:extLst>
        </xdr:cNvPr>
        <xdr:cNvSpPr/>
      </xdr:nvSpPr>
      <xdr:spPr>
        <a:xfrm>
          <a:off x="6293908" y="10029826"/>
          <a:ext cx="1358901" cy="5111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showGridLines="0" topLeftCell="A7" zoomScale="90" zoomScaleNormal="90" workbookViewId="0">
      <pane xSplit="3" ySplit="4" topLeftCell="E11" activePane="bottomRight" state="frozen"/>
      <selection activeCell="A7" sqref="A7"/>
      <selection pane="topRight" activeCell="D7" sqref="D7"/>
      <selection pane="bottomLeft" activeCell="A11" sqref="A11"/>
      <selection pane="bottomRight" activeCell="A7" sqref="A1:XFD1048576"/>
    </sheetView>
  </sheetViews>
  <sheetFormatPr baseColWidth="10" defaultRowHeight="15"/>
  <cols>
    <col min="1" max="1" width="1.42578125" customWidth="1"/>
    <col min="2" max="2" width="18" customWidth="1"/>
    <col min="3" max="3" width="61" customWidth="1"/>
    <col min="4" max="9" width="18" customWidth="1"/>
    <col min="10" max="10" width="2.7109375" customWidth="1"/>
  </cols>
  <sheetData>
    <row r="1" spans="1:10" ht="6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7.5" customHeight="1">
      <c r="A2" s="1"/>
      <c r="B2" s="24"/>
      <c r="C2" s="24"/>
      <c r="D2" s="24"/>
      <c r="E2" s="24"/>
      <c r="F2" s="24"/>
      <c r="G2" s="24"/>
      <c r="H2" s="24"/>
      <c r="I2" s="24"/>
      <c r="J2" s="1"/>
    </row>
    <row r="3" spans="1:10" ht="15.75">
      <c r="A3" s="1"/>
      <c r="B3" s="1"/>
      <c r="C3" s="50" t="s">
        <v>45</v>
      </c>
      <c r="D3" s="50"/>
      <c r="E3" s="50"/>
      <c r="F3" s="50"/>
      <c r="G3" s="50"/>
      <c r="H3" s="50"/>
      <c r="I3" s="50"/>
      <c r="J3" s="50"/>
    </row>
    <row r="4" spans="1:10" ht="15.75">
      <c r="A4" s="1"/>
      <c r="B4" s="50" t="s">
        <v>42</v>
      </c>
      <c r="C4" s="50"/>
      <c r="D4" s="50"/>
      <c r="E4" s="50"/>
      <c r="F4" s="50"/>
      <c r="G4" s="50"/>
      <c r="H4" s="50"/>
      <c r="I4" s="50"/>
      <c r="J4" s="1"/>
    </row>
    <row r="5" spans="1:10" ht="15.75">
      <c r="A5" s="1"/>
      <c r="B5" s="50" t="s">
        <v>43</v>
      </c>
      <c r="C5" s="50"/>
      <c r="D5" s="50"/>
      <c r="E5" s="50"/>
      <c r="F5" s="50"/>
      <c r="G5" s="50"/>
      <c r="H5" s="50"/>
      <c r="I5" s="50"/>
      <c r="J5" s="1"/>
    </row>
    <row r="6" spans="1:10" ht="15.75">
      <c r="A6" s="1"/>
      <c r="B6" s="50" t="s">
        <v>46</v>
      </c>
      <c r="C6" s="50"/>
      <c r="D6" s="50"/>
      <c r="E6" s="50"/>
      <c r="F6" s="50"/>
      <c r="G6" s="50"/>
      <c r="H6" s="50"/>
      <c r="I6" s="50"/>
      <c r="J6" s="1"/>
    </row>
    <row r="7" spans="1:10" ht="12.75" customHeight="1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>
      <c r="A8" s="1"/>
      <c r="B8" s="51" t="s">
        <v>0</v>
      </c>
      <c r="C8" s="52"/>
      <c r="D8" s="57" t="s">
        <v>1</v>
      </c>
      <c r="E8" s="58"/>
      <c r="F8" s="58"/>
      <c r="G8" s="58"/>
      <c r="H8" s="59"/>
      <c r="I8" s="60" t="s">
        <v>2</v>
      </c>
      <c r="J8" s="1"/>
    </row>
    <row r="9" spans="1:10" ht="25.5">
      <c r="A9" s="1"/>
      <c r="B9" s="53"/>
      <c r="C9" s="54"/>
      <c r="D9" s="23" t="s">
        <v>3</v>
      </c>
      <c r="E9" s="13" t="s">
        <v>4</v>
      </c>
      <c r="F9" s="23" t="s">
        <v>5</v>
      </c>
      <c r="G9" s="23" t="s">
        <v>6</v>
      </c>
      <c r="H9" s="23" t="s">
        <v>7</v>
      </c>
      <c r="I9" s="61"/>
      <c r="J9" s="1"/>
    </row>
    <row r="10" spans="1:10">
      <c r="A10" s="1"/>
      <c r="B10" s="55"/>
      <c r="C10" s="56"/>
      <c r="D10" s="23">
        <v>1</v>
      </c>
      <c r="E10" s="23">
        <v>2</v>
      </c>
      <c r="F10" s="23" t="s">
        <v>8</v>
      </c>
      <c r="G10" s="23">
        <v>4</v>
      </c>
      <c r="H10" s="23">
        <v>5</v>
      </c>
      <c r="I10" s="14" t="s">
        <v>9</v>
      </c>
      <c r="J10" s="1"/>
    </row>
    <row r="11" spans="1:10">
      <c r="A11" s="1"/>
      <c r="B11" s="3"/>
      <c r="C11" s="4"/>
      <c r="D11" s="5"/>
      <c r="E11" s="5"/>
      <c r="F11" s="5"/>
      <c r="G11" s="5"/>
      <c r="H11" s="5"/>
      <c r="I11" s="5"/>
      <c r="J11" s="1"/>
    </row>
    <row r="12" spans="1:10">
      <c r="A12" s="1"/>
      <c r="B12" s="49" t="s">
        <v>10</v>
      </c>
      <c r="C12" s="49"/>
      <c r="D12" s="19">
        <f t="shared" ref="D12:H12" si="0">SUM(D13:D20)</f>
        <v>1180747693.6600022</v>
      </c>
      <c r="E12" s="19">
        <f t="shared" si="0"/>
        <v>82089281.34040001</v>
      </c>
      <c r="F12" s="19">
        <f>D12+E12</f>
        <v>1262836975.0004022</v>
      </c>
      <c r="G12" s="19">
        <f t="shared" si="0"/>
        <v>77317624.897599995</v>
      </c>
      <c r="H12" s="19">
        <f t="shared" si="0"/>
        <v>77317624.897599995</v>
      </c>
      <c r="I12" s="19">
        <f>IF(AND(F12&gt;=0,G12&gt;=0),(F12-G12),"-")</f>
        <v>1185519350.1028023</v>
      </c>
      <c r="J12" s="1"/>
    </row>
    <row r="13" spans="1:10">
      <c r="A13" s="1"/>
      <c r="B13" s="47" t="s">
        <v>11</v>
      </c>
      <c r="C13" s="47"/>
      <c r="D13" s="26">
        <v>95237553.409999877</v>
      </c>
      <c r="E13" s="26">
        <v>889347.5900000002</v>
      </c>
      <c r="F13" s="22">
        <f>D13+E13</f>
        <v>96126900.999999881</v>
      </c>
      <c r="G13" s="26">
        <v>2884450.64</v>
      </c>
      <c r="H13" s="26">
        <v>2884450.64</v>
      </c>
      <c r="I13" s="22">
        <f>IF(AND(F13&gt;=0,G13&gt;=0),(F13-G13),"-")</f>
        <v>93242450.35999988</v>
      </c>
      <c r="J13" s="1"/>
    </row>
    <row r="14" spans="1:10">
      <c r="A14" s="1"/>
      <c r="B14" s="47" t="s">
        <v>12</v>
      </c>
      <c r="C14" s="47"/>
      <c r="D14" s="26">
        <v>18526807.480000027</v>
      </c>
      <c r="E14" s="26">
        <v>1086361.2</v>
      </c>
      <c r="F14" s="22">
        <f t="shared" ref="F14:F20" si="1">D14+E14</f>
        <v>19613168.680000026</v>
      </c>
      <c r="G14" s="26">
        <v>1111979.8099999998</v>
      </c>
      <c r="H14" s="26">
        <v>1111979.8099999998</v>
      </c>
      <c r="I14" s="22">
        <f t="shared" ref="I14:I19" si="2">IF(AND(F14&gt;=0,G14&gt;=0),(F14-G14),"-")</f>
        <v>18501188.870000027</v>
      </c>
      <c r="J14" s="1"/>
    </row>
    <row r="15" spans="1:10">
      <c r="A15" s="1"/>
      <c r="B15" s="47" t="s">
        <v>13</v>
      </c>
      <c r="C15" s="47"/>
      <c r="D15" s="26">
        <v>302662261.96000391</v>
      </c>
      <c r="E15" s="26">
        <v>7793201.9099999964</v>
      </c>
      <c r="F15" s="22">
        <f t="shared" si="1"/>
        <v>310455463.87000394</v>
      </c>
      <c r="G15" s="26">
        <v>13588068.681599999</v>
      </c>
      <c r="H15" s="26">
        <v>13588068.681599999</v>
      </c>
      <c r="I15" s="22">
        <f t="shared" si="2"/>
        <v>296867395.18840396</v>
      </c>
      <c r="J15" s="1"/>
    </row>
    <row r="16" spans="1:10">
      <c r="A16" s="1"/>
      <c r="B16" s="47" t="s">
        <v>14</v>
      </c>
      <c r="C16" s="47"/>
      <c r="D16" s="26">
        <v>10443664.500000019</v>
      </c>
      <c r="E16" s="26">
        <v>448103.50000000006</v>
      </c>
      <c r="F16" s="22">
        <f t="shared" si="1"/>
        <v>10891768.000000019</v>
      </c>
      <c r="G16" s="26">
        <v>742986.84</v>
      </c>
      <c r="H16" s="26">
        <v>742986.84</v>
      </c>
      <c r="I16" s="22">
        <f t="shared" si="2"/>
        <v>10148781.160000019</v>
      </c>
      <c r="J16" s="1"/>
    </row>
    <row r="17" spans="1:10">
      <c r="A17" s="1"/>
      <c r="B17" s="47" t="s">
        <v>15</v>
      </c>
      <c r="C17" s="47"/>
      <c r="D17" s="26">
        <v>199512487.97000027</v>
      </c>
      <c r="E17" s="26">
        <v>2620615.4904000005</v>
      </c>
      <c r="F17" s="22">
        <f t="shared" si="1"/>
        <v>202133103.46040025</v>
      </c>
      <c r="G17" s="26">
        <v>18486658.8028</v>
      </c>
      <c r="H17" s="26">
        <v>18486658.8028</v>
      </c>
      <c r="I17" s="22">
        <f t="shared" si="2"/>
        <v>183646444.65760025</v>
      </c>
      <c r="J17" s="1"/>
    </row>
    <row r="18" spans="1:10">
      <c r="A18" s="1"/>
      <c r="B18" s="47" t="s">
        <v>16</v>
      </c>
      <c r="C18" s="47"/>
      <c r="D18" s="26"/>
      <c r="E18" s="26"/>
      <c r="F18" s="22">
        <f t="shared" si="1"/>
        <v>0</v>
      </c>
      <c r="G18" s="26"/>
      <c r="H18" s="26"/>
      <c r="I18" s="22">
        <f t="shared" si="2"/>
        <v>0</v>
      </c>
      <c r="J18" s="1"/>
    </row>
    <row r="19" spans="1:10">
      <c r="A19" s="1"/>
      <c r="B19" s="47" t="s">
        <v>17</v>
      </c>
      <c r="C19" s="47"/>
      <c r="D19" s="26">
        <v>499199856.90999836</v>
      </c>
      <c r="E19" s="26">
        <v>67029806.310000017</v>
      </c>
      <c r="F19" s="22">
        <f t="shared" si="1"/>
        <v>566229663.21999836</v>
      </c>
      <c r="G19" s="26">
        <v>35692849.309999995</v>
      </c>
      <c r="H19" s="26">
        <v>35692849.309999995</v>
      </c>
      <c r="I19" s="22">
        <f t="shared" si="2"/>
        <v>530536813.90999836</v>
      </c>
      <c r="J19" s="1"/>
    </row>
    <row r="20" spans="1:10">
      <c r="A20" s="1"/>
      <c r="B20" s="47" t="s">
        <v>18</v>
      </c>
      <c r="C20" s="47"/>
      <c r="D20" s="26">
        <v>55165061.429999754</v>
      </c>
      <c r="E20" s="26">
        <v>2221845.3400000008</v>
      </c>
      <c r="F20" s="22">
        <f t="shared" si="1"/>
        <v>57386906.769999757</v>
      </c>
      <c r="G20" s="26">
        <v>4810630.8131999997</v>
      </c>
      <c r="H20" s="26">
        <v>4810630.8131999997</v>
      </c>
      <c r="I20" s="22">
        <f>IF(AND(F20&gt;=0,G20&gt;=0),(F20-G20),"-")</f>
        <v>52576275.95679976</v>
      </c>
      <c r="J20" s="1"/>
    </row>
    <row r="21" spans="1:10">
      <c r="A21" s="1"/>
      <c r="B21" s="6"/>
      <c r="C21" s="7"/>
      <c r="D21" s="8"/>
      <c r="E21" s="8"/>
      <c r="F21" s="8"/>
      <c r="G21" s="8"/>
      <c r="H21" s="8"/>
      <c r="I21" s="8"/>
      <c r="J21" s="1"/>
    </row>
    <row r="22" spans="1:10">
      <c r="A22" s="1"/>
      <c r="B22" s="49" t="s">
        <v>19</v>
      </c>
      <c r="C22" s="49"/>
      <c r="D22" s="19">
        <f t="shared" ref="D22:H22" si="3">SUM(D23:D29)</f>
        <v>869974419.78000247</v>
      </c>
      <c r="E22" s="19">
        <f t="shared" si="3"/>
        <v>35360008.129999995</v>
      </c>
      <c r="F22" s="19">
        <f>D22+E22</f>
        <v>905334427.91000247</v>
      </c>
      <c r="G22" s="19">
        <f t="shared" si="3"/>
        <v>47517551.43736399</v>
      </c>
      <c r="H22" s="19">
        <f t="shared" si="3"/>
        <v>47517551.43736399</v>
      </c>
      <c r="I22" s="19">
        <f>IF(AND(F22&gt;=0,G22&gt;=0),(F22-G22),"-")</f>
        <v>857816876.47263849</v>
      </c>
      <c r="J22" s="1"/>
    </row>
    <row r="23" spans="1:10">
      <c r="A23" s="1"/>
      <c r="B23" s="47" t="s">
        <v>20</v>
      </c>
      <c r="C23" s="47"/>
      <c r="D23" s="26">
        <v>175531197.13999951</v>
      </c>
      <c r="E23" s="26">
        <v>8252341.9899999956</v>
      </c>
      <c r="F23" s="22">
        <f t="shared" ref="F23:F29" si="4">D23+E23</f>
        <v>183783539.12999952</v>
      </c>
      <c r="G23" s="26">
        <v>5365795.3699999992</v>
      </c>
      <c r="H23" s="26">
        <v>5365795.3699999992</v>
      </c>
      <c r="I23" s="22">
        <f>IF(AND(F23&gt;=0,G23&gt;=0),(F23-G23),"-")</f>
        <v>178417743.75999951</v>
      </c>
      <c r="J23" s="1"/>
    </row>
    <row r="24" spans="1:10">
      <c r="A24" s="1"/>
      <c r="B24" s="47" t="s">
        <v>21</v>
      </c>
      <c r="C24" s="47"/>
      <c r="D24" s="26">
        <v>577398028.28000331</v>
      </c>
      <c r="E24" s="26">
        <v>18716256.060000002</v>
      </c>
      <c r="F24" s="22">
        <f t="shared" si="4"/>
        <v>596114284.34000325</v>
      </c>
      <c r="G24" s="26">
        <v>34181967.557363994</v>
      </c>
      <c r="H24" s="26">
        <v>34181967.557363994</v>
      </c>
      <c r="I24" s="22">
        <f t="shared" ref="I24:I29" si="5">IF(AND(F24&gt;=0,G24&gt;=0),(F24-G24),"-")</f>
        <v>561932316.78263927</v>
      </c>
      <c r="J24" s="1"/>
    </row>
    <row r="25" spans="1:10">
      <c r="A25" s="1"/>
      <c r="B25" s="47" t="s">
        <v>22</v>
      </c>
      <c r="C25" s="47"/>
      <c r="D25" s="26">
        <v>63564844.939999819</v>
      </c>
      <c r="E25" s="26">
        <v>5377514.4999999991</v>
      </c>
      <c r="F25" s="22">
        <f t="shared" si="4"/>
        <v>68942359.439999819</v>
      </c>
      <c r="G25" s="26">
        <v>3823874.05</v>
      </c>
      <c r="H25" s="26">
        <v>3823874.05</v>
      </c>
      <c r="I25" s="22">
        <f t="shared" si="5"/>
        <v>65118485.389999822</v>
      </c>
      <c r="J25" s="1"/>
    </row>
    <row r="26" spans="1:10">
      <c r="A26" s="1"/>
      <c r="B26" s="47" t="s">
        <v>23</v>
      </c>
      <c r="C26" s="47"/>
      <c r="D26" s="26">
        <v>29895420.979999945</v>
      </c>
      <c r="E26" s="26">
        <v>1845544.6200000003</v>
      </c>
      <c r="F26" s="22">
        <f t="shared" si="4"/>
        <v>31740965.599999946</v>
      </c>
      <c r="G26" s="26">
        <v>1873905.8200000005</v>
      </c>
      <c r="H26" s="26">
        <v>1873905.8200000005</v>
      </c>
      <c r="I26" s="22">
        <f t="shared" si="5"/>
        <v>29867059.779999945</v>
      </c>
      <c r="J26" s="1"/>
    </row>
    <row r="27" spans="1:10">
      <c r="A27" s="1"/>
      <c r="B27" s="47" t="s">
        <v>24</v>
      </c>
      <c r="C27" s="47"/>
      <c r="D27" s="26">
        <v>12249328.639999988</v>
      </c>
      <c r="E27" s="26">
        <v>671607.80999999994</v>
      </c>
      <c r="F27" s="22">
        <f t="shared" si="4"/>
        <v>12920936.449999988</v>
      </c>
      <c r="G27" s="26">
        <v>739570.34</v>
      </c>
      <c r="H27" s="26">
        <v>739570.34</v>
      </c>
      <c r="I27" s="22">
        <f t="shared" si="5"/>
        <v>12181366.109999988</v>
      </c>
      <c r="J27" s="1"/>
    </row>
    <row r="28" spans="1:10">
      <c r="A28" s="1"/>
      <c r="B28" s="47" t="s">
        <v>25</v>
      </c>
      <c r="C28" s="47"/>
      <c r="D28" s="26">
        <v>11335599.800000003</v>
      </c>
      <c r="E28" s="26">
        <v>496743.15</v>
      </c>
      <c r="F28" s="22">
        <f t="shared" si="4"/>
        <v>11832342.950000003</v>
      </c>
      <c r="G28" s="26">
        <v>1001784.3</v>
      </c>
      <c r="H28" s="26">
        <v>1001784.3</v>
      </c>
      <c r="I28" s="22">
        <f t="shared" si="5"/>
        <v>10830558.650000002</v>
      </c>
      <c r="J28" s="1"/>
    </row>
    <row r="29" spans="1:10">
      <c r="A29" s="1"/>
      <c r="B29" s="47" t="s">
        <v>26</v>
      </c>
      <c r="C29" s="47"/>
      <c r="D29" s="26"/>
      <c r="E29" s="26"/>
      <c r="F29" s="22">
        <f t="shared" si="4"/>
        <v>0</v>
      </c>
      <c r="G29" s="26">
        <v>530654</v>
      </c>
      <c r="H29" s="26">
        <v>530654</v>
      </c>
      <c r="I29" s="22">
        <f t="shared" si="5"/>
        <v>-530654</v>
      </c>
      <c r="J29" s="1"/>
    </row>
    <row r="30" spans="1:10">
      <c r="A30" s="1"/>
      <c r="B30" s="6"/>
      <c r="C30" s="7"/>
      <c r="D30" s="9"/>
      <c r="E30" s="9"/>
      <c r="F30" s="8"/>
      <c r="G30" s="9"/>
      <c r="H30" s="9"/>
      <c r="I30" s="9"/>
      <c r="J30" s="1"/>
    </row>
    <row r="31" spans="1:10">
      <c r="A31" s="1"/>
      <c r="B31" s="49" t="s">
        <v>27</v>
      </c>
      <c r="C31" s="49"/>
      <c r="D31" s="20">
        <f t="shared" ref="D31:H31" si="6">SUM(D32:D40)</f>
        <v>36805181.719999947</v>
      </c>
      <c r="E31" s="20">
        <f t="shared" si="6"/>
        <v>1221619.1100000001</v>
      </c>
      <c r="F31" s="20">
        <f>D31+E31</f>
        <v>38026800.829999946</v>
      </c>
      <c r="G31" s="20">
        <f t="shared" si="6"/>
        <v>1316405.74</v>
      </c>
      <c r="H31" s="20">
        <f t="shared" si="6"/>
        <v>1316405.74</v>
      </c>
      <c r="I31" s="20">
        <f>IF(AND(F31&gt;=0,G31&gt;=0),(F31-G31),"-")</f>
        <v>36710395.089999944</v>
      </c>
      <c r="J31" s="1"/>
    </row>
    <row r="32" spans="1:10">
      <c r="A32" s="1"/>
      <c r="B32" s="47" t="s">
        <v>28</v>
      </c>
      <c r="C32" s="47"/>
      <c r="D32" s="26">
        <v>29708608.179999948</v>
      </c>
      <c r="E32" s="26">
        <v>727620.03000000014</v>
      </c>
      <c r="F32" s="22">
        <f t="shared" ref="F32:F40" si="7">D32+E32</f>
        <v>30436228.209999949</v>
      </c>
      <c r="G32" s="26">
        <v>837795.77</v>
      </c>
      <c r="H32" s="26">
        <v>837795.77</v>
      </c>
      <c r="I32" s="22">
        <f t="shared" ref="I32:I40" si="8">IF(AND(F32&gt;=0,G32&gt;=0),(F32-G32),"-")</f>
        <v>29598432.439999949</v>
      </c>
      <c r="J32" s="1"/>
    </row>
    <row r="33" spans="1:10">
      <c r="A33" s="1"/>
      <c r="B33" s="47" t="s">
        <v>29</v>
      </c>
      <c r="C33" s="47"/>
      <c r="D33" s="26">
        <v>4056995.1700000046</v>
      </c>
      <c r="E33" s="26">
        <v>301984.56000000006</v>
      </c>
      <c r="F33" s="22">
        <f t="shared" si="7"/>
        <v>4358979.7300000042</v>
      </c>
      <c r="G33" s="26">
        <v>272414.70999999996</v>
      </c>
      <c r="H33" s="26">
        <v>272414.70999999996</v>
      </c>
      <c r="I33" s="22">
        <f t="shared" si="8"/>
        <v>4086565.0200000042</v>
      </c>
      <c r="J33" s="1"/>
    </row>
    <row r="34" spans="1:10">
      <c r="A34" s="1"/>
      <c r="B34" s="47" t="s">
        <v>30</v>
      </c>
      <c r="C34" s="47"/>
      <c r="D34" s="26"/>
      <c r="E34" s="26"/>
      <c r="F34" s="22">
        <f t="shared" si="7"/>
        <v>0</v>
      </c>
      <c r="G34" s="26"/>
      <c r="H34" s="26"/>
      <c r="I34" s="22">
        <f t="shared" si="8"/>
        <v>0</v>
      </c>
      <c r="J34" s="1"/>
    </row>
    <row r="35" spans="1:10">
      <c r="A35" s="1"/>
      <c r="B35" s="47" t="s">
        <v>31</v>
      </c>
      <c r="C35" s="47"/>
      <c r="D35" s="26"/>
      <c r="E35" s="26"/>
      <c r="F35" s="22">
        <f t="shared" si="7"/>
        <v>0</v>
      </c>
      <c r="G35" s="26"/>
      <c r="H35" s="26"/>
      <c r="I35" s="22">
        <f t="shared" si="8"/>
        <v>0</v>
      </c>
      <c r="J35" s="1"/>
    </row>
    <row r="36" spans="1:10">
      <c r="A36" s="1"/>
      <c r="B36" s="47" t="s">
        <v>32</v>
      </c>
      <c r="C36" s="47"/>
      <c r="D36" s="26"/>
      <c r="E36" s="26"/>
      <c r="F36" s="22">
        <f t="shared" si="7"/>
        <v>0</v>
      </c>
      <c r="G36" s="26"/>
      <c r="H36" s="26"/>
      <c r="I36" s="22">
        <f t="shared" si="8"/>
        <v>0</v>
      </c>
      <c r="J36" s="1"/>
    </row>
    <row r="37" spans="1:10">
      <c r="A37" s="1"/>
      <c r="B37" s="47" t="s">
        <v>33</v>
      </c>
      <c r="C37" s="47"/>
      <c r="D37" s="26"/>
      <c r="E37" s="26"/>
      <c r="F37" s="22">
        <f t="shared" si="7"/>
        <v>0</v>
      </c>
      <c r="G37" s="26"/>
      <c r="H37" s="26"/>
      <c r="I37" s="22">
        <f t="shared" si="8"/>
        <v>0</v>
      </c>
      <c r="J37" s="1"/>
    </row>
    <row r="38" spans="1:10">
      <c r="A38" s="1"/>
      <c r="B38" s="47" t="s">
        <v>34</v>
      </c>
      <c r="C38" s="47"/>
      <c r="D38" s="26">
        <v>3039578.3699999996</v>
      </c>
      <c r="E38" s="26">
        <v>192014.52</v>
      </c>
      <c r="F38" s="22">
        <f t="shared" si="7"/>
        <v>3231592.8899999997</v>
      </c>
      <c r="G38" s="26">
        <v>206195.26000000004</v>
      </c>
      <c r="H38" s="26">
        <v>206195.26000000004</v>
      </c>
      <c r="I38" s="22">
        <f t="shared" si="8"/>
        <v>3025397.6299999994</v>
      </c>
      <c r="J38" s="1"/>
    </row>
    <row r="39" spans="1:10">
      <c r="A39" s="1"/>
      <c r="B39" s="47" t="s">
        <v>35</v>
      </c>
      <c r="C39" s="47"/>
      <c r="D39" s="26"/>
      <c r="E39" s="26"/>
      <c r="F39" s="22">
        <f t="shared" si="7"/>
        <v>0</v>
      </c>
      <c r="G39" s="26"/>
      <c r="H39" s="26"/>
      <c r="I39" s="22">
        <f t="shared" si="8"/>
        <v>0</v>
      </c>
      <c r="J39" s="1"/>
    </row>
    <row r="40" spans="1:10">
      <c r="A40" s="1"/>
      <c r="B40" s="47" t="s">
        <v>36</v>
      </c>
      <c r="C40" s="47"/>
      <c r="D40" s="26"/>
      <c r="E40" s="26"/>
      <c r="F40" s="22">
        <f t="shared" si="7"/>
        <v>0</v>
      </c>
      <c r="G40" s="26"/>
      <c r="H40" s="26"/>
      <c r="I40" s="22">
        <f t="shared" si="8"/>
        <v>0</v>
      </c>
      <c r="J40" s="1"/>
    </row>
    <row r="41" spans="1:10">
      <c r="A41" s="1"/>
      <c r="B41" s="6"/>
      <c r="C41" s="7"/>
      <c r="D41" s="9"/>
      <c r="E41" s="9"/>
      <c r="F41" s="9"/>
      <c r="G41" s="9"/>
      <c r="H41" s="9"/>
      <c r="I41" s="9"/>
      <c r="J41" s="1"/>
    </row>
    <row r="42" spans="1:10">
      <c r="A42" s="1"/>
      <c r="B42" s="49" t="s">
        <v>37</v>
      </c>
      <c r="C42" s="49"/>
      <c r="D42" s="20">
        <f t="shared" ref="D42:H42" si="9">SUM(D43:D46)</f>
        <v>69629532.230000004</v>
      </c>
      <c r="E42" s="20">
        <f t="shared" si="9"/>
        <v>0</v>
      </c>
      <c r="F42" s="20">
        <f>D42+E42</f>
        <v>69629532.230000004</v>
      </c>
      <c r="G42" s="21">
        <f t="shared" si="9"/>
        <v>5956248.5600000005</v>
      </c>
      <c r="H42" s="20">
        <f t="shared" si="9"/>
        <v>5956248.5600000005</v>
      </c>
      <c r="I42" s="20">
        <f>IF(AND(F42&gt;=0,G42&gt;=0),(F42-G42),"-")</f>
        <v>63673283.670000002</v>
      </c>
      <c r="J42" s="1"/>
    </row>
    <row r="43" spans="1:10">
      <c r="A43" s="1"/>
      <c r="B43" s="47" t="s">
        <v>38</v>
      </c>
      <c r="C43" s="47"/>
      <c r="D43" s="26">
        <v>69629532.230000004</v>
      </c>
      <c r="E43" s="26">
        <v>0</v>
      </c>
      <c r="F43" s="22">
        <f t="shared" ref="F43:F46" si="10">D43+E43</f>
        <v>69629532.230000004</v>
      </c>
      <c r="G43" s="26">
        <v>5956248.5600000005</v>
      </c>
      <c r="H43" s="26">
        <v>5956248.5600000005</v>
      </c>
      <c r="I43" s="22">
        <f>IF(AND(F43&gt;=0,G43&gt;=0),(F43-G43),"-")</f>
        <v>63673283.670000002</v>
      </c>
      <c r="J43" s="1"/>
    </row>
    <row r="44" spans="1:10">
      <c r="A44" s="1"/>
      <c r="B44" s="47" t="s">
        <v>50</v>
      </c>
      <c r="C44" s="47"/>
      <c r="D44" s="26"/>
      <c r="E44" s="26"/>
      <c r="F44" s="22">
        <f t="shared" si="10"/>
        <v>0</v>
      </c>
      <c r="G44" s="26"/>
      <c r="H44" s="26"/>
      <c r="I44" s="22">
        <f>IF(AND(F44&gt;=0,G44&gt;=0),(F44-G44),"-")</f>
        <v>0</v>
      </c>
      <c r="J44" s="1"/>
    </row>
    <row r="45" spans="1:10">
      <c r="A45" s="1"/>
      <c r="B45" s="47" t="s">
        <v>39</v>
      </c>
      <c r="C45" s="47"/>
      <c r="D45" s="26"/>
      <c r="E45" s="26"/>
      <c r="F45" s="22">
        <f t="shared" si="10"/>
        <v>0</v>
      </c>
      <c r="G45" s="26"/>
      <c r="H45" s="26"/>
      <c r="I45" s="22">
        <f>IF(AND(F45&gt;=0,G45&gt;=0),(F45-G45),"-")</f>
        <v>0</v>
      </c>
      <c r="J45" s="1"/>
    </row>
    <row r="46" spans="1:10">
      <c r="A46" s="1"/>
      <c r="B46" s="47" t="s">
        <v>40</v>
      </c>
      <c r="C46" s="47"/>
      <c r="D46" s="26"/>
      <c r="E46" s="26"/>
      <c r="F46" s="22">
        <f t="shared" si="10"/>
        <v>0</v>
      </c>
      <c r="G46" s="26"/>
      <c r="H46" s="26"/>
      <c r="I46" s="22">
        <f>IF(AND(F46&gt;=0,G46&gt;=0),(F46-G46),"-")</f>
        <v>0</v>
      </c>
      <c r="J46" s="1"/>
    </row>
    <row r="47" spans="1:10">
      <c r="A47" s="1"/>
      <c r="B47" s="10"/>
      <c r="C47" s="11"/>
      <c r="D47" s="12"/>
      <c r="E47" s="12"/>
      <c r="F47" s="12"/>
      <c r="G47" s="12"/>
      <c r="H47" s="12"/>
      <c r="I47" s="12"/>
      <c r="J47" s="1"/>
    </row>
    <row r="48" spans="1:10">
      <c r="A48" s="1"/>
      <c r="B48" s="15"/>
      <c r="C48" s="16" t="s">
        <v>41</v>
      </c>
      <c r="D48" s="17">
        <f t="shared" ref="D48:H48" si="11">SUM(D12,D22,D31,D42)</f>
        <v>2157156827.3900046</v>
      </c>
      <c r="E48" s="17">
        <f t="shared" si="11"/>
        <v>118670908.5804</v>
      </c>
      <c r="F48" s="17">
        <f>D48+E48</f>
        <v>2275827735.9704046</v>
      </c>
      <c r="G48" s="17">
        <f t="shared" si="11"/>
        <v>132107830.63496397</v>
      </c>
      <c r="H48" s="17">
        <f t="shared" si="11"/>
        <v>132107830.63496397</v>
      </c>
      <c r="I48" s="17">
        <f>IF(AND(F48&gt;=0,G48&gt;=0),(F48-G48),"-")</f>
        <v>2143719905.3354406</v>
      </c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 t="s">
        <v>44</v>
      </c>
      <c r="C50" s="1"/>
      <c r="D50" s="1"/>
      <c r="E50" s="1"/>
      <c r="F50" s="1"/>
      <c r="G50" s="1"/>
      <c r="H50" s="1"/>
      <c r="I50" s="1"/>
      <c r="J50" s="1"/>
    </row>
    <row r="51" spans="1:10" ht="15" customHeight="1">
      <c r="A51" s="1"/>
      <c r="B51" s="1"/>
      <c r="C51" s="1"/>
      <c r="D51" s="1"/>
      <c r="E51" s="1"/>
      <c r="F51" s="1"/>
      <c r="G51" s="48" t="s">
        <v>49</v>
      </c>
      <c r="H51" s="48"/>
      <c r="I51" s="48"/>
      <c r="J51" s="1"/>
    </row>
    <row r="52" spans="1:10" ht="15" customHeight="1">
      <c r="A52" s="1"/>
      <c r="B52" s="1"/>
      <c r="C52" s="18"/>
      <c r="D52" s="1"/>
      <c r="E52" s="1"/>
      <c r="F52" s="1"/>
      <c r="G52" s="48"/>
      <c r="H52" s="48"/>
      <c r="I52" s="48"/>
      <c r="J52" s="1"/>
    </row>
    <row r="53" spans="1:10">
      <c r="A53" s="1"/>
      <c r="B53" s="1"/>
      <c r="C53" s="25" t="s">
        <v>47</v>
      </c>
      <c r="D53" s="1"/>
      <c r="E53" s="1"/>
      <c r="F53" s="1"/>
      <c r="G53" s="48"/>
      <c r="H53" s="48"/>
      <c r="I53" s="48"/>
      <c r="J53" s="1"/>
    </row>
    <row r="54" spans="1:10">
      <c r="A54" s="1"/>
      <c r="B54" s="1"/>
      <c r="C54" s="25" t="s">
        <v>48</v>
      </c>
      <c r="D54" s="1"/>
      <c r="E54" s="1"/>
      <c r="F54" s="1"/>
      <c r="G54" s="1"/>
      <c r="H54" s="1"/>
      <c r="I54" s="1"/>
      <c r="J54" s="1"/>
    </row>
    <row r="55" spans="1:10">
      <c r="A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algorithmName="SHA-512" hashValue="bqHMUNbnrQclHEtmgJZWVfBYTU81dOjnHWqVOb3Jj5ycUu7W6nvCo9rYe8kQxZjUx8SABBdGWCC1t/L3oZ2JdA==" saltValue="8Xe+ezOcSBHHqo+pO6Zwkw==" spinCount="100000" sheet="1" objects="1" scenarios="1"/>
  <mergeCells count="40">
    <mergeCell ref="C3:J3"/>
    <mergeCell ref="B4:I4"/>
    <mergeCell ref="B5:I5"/>
    <mergeCell ref="B6:I6"/>
    <mergeCell ref="B8:C10"/>
    <mergeCell ref="D8:H8"/>
    <mergeCell ref="I8:I9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G51:I53"/>
    <mergeCell ref="B38:C38"/>
    <mergeCell ref="B39:C39"/>
    <mergeCell ref="B40:C40"/>
    <mergeCell ref="B42:C42"/>
    <mergeCell ref="B43:C43"/>
    <mergeCell ref="B44:C44"/>
  </mergeCells>
  <conditionalFormatting sqref="D13:E20">
    <cfRule type="cellIs" dxfId="24" priority="9" stopIfTrue="1" operator="equal">
      <formula>0</formula>
    </cfRule>
  </conditionalFormatting>
  <conditionalFormatting sqref="D23:E29">
    <cfRule type="cellIs" dxfId="23" priority="8" stopIfTrue="1" operator="equal">
      <formula>0</formula>
    </cfRule>
  </conditionalFormatting>
  <conditionalFormatting sqref="G13:H20">
    <cfRule type="cellIs" dxfId="22" priority="7" stopIfTrue="1" operator="equal">
      <formula>0</formula>
    </cfRule>
  </conditionalFormatting>
  <conditionalFormatting sqref="G23:H29">
    <cfRule type="cellIs" dxfId="21" priority="6" stopIfTrue="1" operator="equal">
      <formula>0</formula>
    </cfRule>
  </conditionalFormatting>
  <conditionalFormatting sqref="D32:E40">
    <cfRule type="cellIs" dxfId="20" priority="5" stopIfTrue="1" operator="equal">
      <formula>0</formula>
    </cfRule>
  </conditionalFormatting>
  <conditionalFormatting sqref="G34:H40 G32:G33">
    <cfRule type="cellIs" dxfId="19" priority="4" stopIfTrue="1" operator="equal">
      <formula>0</formula>
    </cfRule>
  </conditionalFormatting>
  <conditionalFormatting sqref="D43:E46">
    <cfRule type="cellIs" dxfId="18" priority="3" stopIfTrue="1" operator="equal">
      <formula>0</formula>
    </cfRule>
  </conditionalFormatting>
  <conditionalFormatting sqref="G43:H46">
    <cfRule type="cellIs" dxfId="17" priority="2" stopIfTrue="1" operator="equal">
      <formula>0</formula>
    </cfRule>
  </conditionalFormatting>
  <conditionalFormatting sqref="H32:H33">
    <cfRule type="cellIs" dxfId="16" priority="1" stopIfTrue="1" operator="equal">
      <formula>0</formula>
    </cfRule>
  </conditionalFormatting>
  <dataValidations count="1">
    <dataValidation type="decimal" allowBlank="1" showInputMessage="1" showErrorMessage="1" sqref="D13:E20 D23:E29 G13:H20 G23:H29 D32:E40 G32:H40 D43:E46 G43:H46" xr:uid="{00000000-0002-0000-0000-000000000000}">
      <formula1>-20000000000</formula1>
      <formula2>20000000000</formula2>
    </dataValidation>
  </dataValidations>
  <pageMargins left="0.70866141732283472" right="0.70866141732283472" top="0.74803149606299213" bottom="0.74803149606299213" header="0.31496062992125984" footer="0.31496062992125984"/>
  <pageSetup scale="64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96C-DE4E-40E8-B375-742C9DD83627}">
  <sheetPr>
    <pageSetUpPr fitToPage="1"/>
  </sheetPr>
  <dimension ref="A1:U54"/>
  <sheetViews>
    <sheetView showGridLines="0" tabSelected="1" topLeftCell="A10" zoomScale="70" zoomScaleNormal="70" workbookViewId="0">
      <selection activeCell="I37" sqref="I37"/>
    </sheetView>
  </sheetViews>
  <sheetFormatPr baseColWidth="10" defaultColWidth="0" defaultRowHeight="15" zeroHeight="1"/>
  <cols>
    <col min="1" max="1" width="10" customWidth="1"/>
    <col min="2" max="2" width="18" customWidth="1"/>
    <col min="3" max="3" width="61" customWidth="1"/>
    <col min="4" max="4" width="25.7109375" customWidth="1"/>
    <col min="5" max="5" width="23.140625" customWidth="1"/>
    <col min="6" max="6" width="26" customWidth="1"/>
    <col min="7" max="7" width="25.140625" customWidth="1"/>
    <col min="8" max="8" width="26.28515625" customWidth="1"/>
    <col min="9" max="9" width="25.5703125" customWidth="1"/>
    <col min="10" max="10" width="2.7109375" customWidth="1"/>
    <col min="11" max="13" width="11.42578125" hidden="1" customWidth="1"/>
    <col min="14" max="15" width="14" hidden="1" customWidth="1"/>
    <col min="16" max="18" width="11.42578125" hidden="1" customWidth="1"/>
    <col min="19" max="20" width="17.5703125" hidden="1" customWidth="1"/>
    <col min="21" max="21" width="0" hidden="1" customWidth="1"/>
    <col min="22" max="16384" width="11.42578125" hidden="1"/>
  </cols>
  <sheetData>
    <row r="1" spans="1:21" s="28" customFormat="1" ht="6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L1"/>
      <c r="M1"/>
      <c r="N1"/>
      <c r="O1"/>
      <c r="P1"/>
      <c r="Q1"/>
      <c r="R1"/>
      <c r="S1"/>
      <c r="T1"/>
      <c r="U1"/>
    </row>
    <row r="2" spans="1:21" s="28" customFormat="1" ht="7.5" customHeight="1">
      <c r="A2" s="27"/>
      <c r="B2" s="29"/>
      <c r="C2" s="29"/>
      <c r="D2" s="29"/>
      <c r="E2" s="29"/>
      <c r="F2" s="29"/>
      <c r="G2" s="29"/>
      <c r="H2" s="29"/>
      <c r="I2" s="29"/>
      <c r="J2" s="27"/>
      <c r="L2"/>
      <c r="M2"/>
      <c r="N2"/>
      <c r="O2"/>
      <c r="P2"/>
      <c r="Q2"/>
      <c r="R2"/>
      <c r="S2"/>
      <c r="T2"/>
      <c r="U2"/>
    </row>
    <row r="3" spans="1:21" s="28" customFormat="1" ht="15.75">
      <c r="A3" s="27"/>
      <c r="B3" s="65" t="s">
        <v>51</v>
      </c>
      <c r="C3" s="65"/>
      <c r="D3" s="65"/>
      <c r="E3" s="65"/>
      <c r="F3" s="65"/>
      <c r="G3" s="65"/>
      <c r="H3" s="65"/>
      <c r="I3" s="65"/>
      <c r="J3" s="65"/>
      <c r="L3"/>
      <c r="M3"/>
      <c r="N3"/>
      <c r="O3"/>
      <c r="P3"/>
      <c r="Q3"/>
      <c r="R3"/>
      <c r="S3"/>
      <c r="T3"/>
      <c r="U3"/>
    </row>
    <row r="4" spans="1:21" s="28" customFormat="1" ht="15.75">
      <c r="A4" s="27"/>
      <c r="B4" s="65" t="s">
        <v>42</v>
      </c>
      <c r="C4" s="65"/>
      <c r="D4" s="65"/>
      <c r="E4" s="65"/>
      <c r="F4" s="65"/>
      <c r="G4" s="65"/>
      <c r="H4" s="65"/>
      <c r="I4" s="65"/>
      <c r="J4" s="27"/>
      <c r="L4"/>
      <c r="M4"/>
      <c r="N4"/>
      <c r="O4"/>
      <c r="P4"/>
      <c r="Q4"/>
      <c r="R4"/>
      <c r="S4"/>
      <c r="T4"/>
      <c r="U4"/>
    </row>
    <row r="5" spans="1:21" s="28" customFormat="1" ht="15.75">
      <c r="A5" s="27"/>
      <c r="B5" s="65" t="s">
        <v>43</v>
      </c>
      <c r="C5" s="65"/>
      <c r="D5" s="65"/>
      <c r="E5" s="65"/>
      <c r="F5" s="65"/>
      <c r="G5" s="65"/>
      <c r="H5" s="65"/>
      <c r="I5" s="65"/>
      <c r="J5" s="27"/>
      <c r="L5"/>
      <c r="M5"/>
      <c r="N5"/>
      <c r="O5"/>
      <c r="P5"/>
      <c r="Q5"/>
      <c r="R5"/>
      <c r="S5"/>
      <c r="T5"/>
      <c r="U5"/>
    </row>
    <row r="6" spans="1:21" s="28" customFormat="1" ht="15.75">
      <c r="A6" s="27"/>
      <c r="B6" s="65" t="s">
        <v>54</v>
      </c>
      <c r="C6" s="65"/>
      <c r="D6" s="65"/>
      <c r="E6" s="65"/>
      <c r="F6" s="65"/>
      <c r="G6" s="65"/>
      <c r="H6" s="65"/>
      <c r="I6" s="65"/>
      <c r="J6" s="27"/>
      <c r="L6"/>
      <c r="M6"/>
      <c r="N6"/>
      <c r="O6"/>
      <c r="P6"/>
      <c r="Q6"/>
      <c r="R6"/>
      <c r="S6"/>
      <c r="T6"/>
      <c r="U6"/>
    </row>
    <row r="7" spans="1:21" s="28" customFormat="1" ht="12.75" customHeight="1">
      <c r="A7" s="27"/>
      <c r="B7" s="2"/>
      <c r="C7" s="2"/>
      <c r="D7" s="2"/>
      <c r="E7" s="2"/>
      <c r="F7" s="2"/>
      <c r="G7" s="2"/>
      <c r="H7" s="2"/>
      <c r="I7" s="2"/>
      <c r="J7" s="27"/>
      <c r="L7"/>
      <c r="M7"/>
      <c r="N7"/>
      <c r="O7"/>
      <c r="P7"/>
      <c r="Q7"/>
      <c r="R7"/>
      <c r="S7"/>
      <c r="T7"/>
      <c r="U7"/>
    </row>
    <row r="8" spans="1:21">
      <c r="A8" s="27"/>
      <c r="B8" s="51" t="s">
        <v>0</v>
      </c>
      <c r="C8" s="52"/>
      <c r="D8" s="57" t="s">
        <v>1</v>
      </c>
      <c r="E8" s="58"/>
      <c r="F8" s="58"/>
      <c r="G8" s="58"/>
      <c r="H8" s="59"/>
      <c r="I8" s="60" t="s">
        <v>2</v>
      </c>
      <c r="J8" s="27"/>
      <c r="K8" s="28"/>
    </row>
    <row r="9" spans="1:21" ht="25.5">
      <c r="A9" s="27"/>
      <c r="B9" s="53"/>
      <c r="C9" s="54"/>
      <c r="D9" s="23" t="s">
        <v>3</v>
      </c>
      <c r="E9" s="13" t="s">
        <v>4</v>
      </c>
      <c r="F9" s="23" t="s">
        <v>5</v>
      </c>
      <c r="G9" s="23" t="s">
        <v>6</v>
      </c>
      <c r="H9" s="23" t="s">
        <v>7</v>
      </c>
      <c r="I9" s="61"/>
      <c r="J9" s="27"/>
      <c r="K9" s="28"/>
    </row>
    <row r="10" spans="1:21">
      <c r="A10" s="27"/>
      <c r="B10" s="55"/>
      <c r="C10" s="56"/>
      <c r="D10" s="23">
        <v>1</v>
      </c>
      <c r="E10" s="23">
        <v>2</v>
      </c>
      <c r="F10" s="23" t="s">
        <v>8</v>
      </c>
      <c r="G10" s="23">
        <v>4</v>
      </c>
      <c r="H10" s="23">
        <v>5</v>
      </c>
      <c r="I10" s="14" t="s">
        <v>9</v>
      </c>
      <c r="J10" s="27"/>
      <c r="K10" s="28"/>
    </row>
    <row r="11" spans="1:21">
      <c r="A11" s="27"/>
      <c r="B11" s="62" t="s">
        <v>10</v>
      </c>
      <c r="C11" s="62"/>
      <c r="D11" s="40">
        <f t="shared" ref="D11:H11" si="0">SUM(D12:D19)</f>
        <v>1464572931.2</v>
      </c>
      <c r="E11" s="40">
        <f t="shared" si="0"/>
        <v>118245132.9949999</v>
      </c>
      <c r="F11" s="40">
        <f>D11+E11</f>
        <v>1582818064.1949999</v>
      </c>
      <c r="G11" s="40">
        <f t="shared" si="0"/>
        <v>847677405.59000087</v>
      </c>
      <c r="H11" s="40">
        <f t="shared" si="0"/>
        <v>846314939.95000088</v>
      </c>
      <c r="I11" s="40">
        <f>IF(AND(F11&gt;=0,G11&gt;=0),(F11-G11),"-")</f>
        <v>735140658.60499907</v>
      </c>
      <c r="J11" s="27"/>
      <c r="K11" s="28"/>
    </row>
    <row r="12" spans="1:21">
      <c r="A12" s="27"/>
      <c r="B12" s="64" t="s">
        <v>11</v>
      </c>
      <c r="C12" s="64"/>
      <c r="D12" s="31">
        <v>47939950.100000001</v>
      </c>
      <c r="E12" s="31">
        <v>-112616.91999999969</v>
      </c>
      <c r="F12" s="41">
        <f>D12+E12</f>
        <v>47827333.18</v>
      </c>
      <c r="G12" s="31">
        <v>24184434.01000002</v>
      </c>
      <c r="H12" s="31">
        <v>24179736.01000002</v>
      </c>
      <c r="I12" s="41">
        <f>IF(AND(F12&gt;=0,G12&gt;=0),(F12-G12),"-")</f>
        <v>23642899.169999979</v>
      </c>
      <c r="J12" s="27"/>
      <c r="K12" s="28"/>
    </row>
    <row r="13" spans="1:21">
      <c r="A13" s="27"/>
      <c r="B13" s="64" t="s">
        <v>12</v>
      </c>
      <c r="C13" s="64"/>
      <c r="D13" s="31">
        <v>33572526.399999999</v>
      </c>
      <c r="E13" s="31">
        <v>2245.7600000000057</v>
      </c>
      <c r="F13" s="41">
        <f t="shared" ref="F13:F19" si="1">D13+E13</f>
        <v>33574772.159999996</v>
      </c>
      <c r="G13" s="31">
        <v>13918698.670000017</v>
      </c>
      <c r="H13" s="31">
        <v>13918698.670000017</v>
      </c>
      <c r="I13" s="41">
        <f t="shared" ref="I13:I18" si="2">IF(AND(F13&gt;=0,G13&gt;=0),(F13-G13),"-")</f>
        <v>19656073.48999998</v>
      </c>
      <c r="J13" s="27"/>
      <c r="K13" s="28"/>
    </row>
    <row r="14" spans="1:21">
      <c r="A14" s="27"/>
      <c r="B14" s="64" t="s">
        <v>13</v>
      </c>
      <c r="C14" s="64"/>
      <c r="D14" s="31">
        <v>305146566.63</v>
      </c>
      <c r="E14" s="31">
        <v>-16892122.40999997</v>
      </c>
      <c r="F14" s="41">
        <f t="shared" si="1"/>
        <v>288254444.22000003</v>
      </c>
      <c r="G14" s="31">
        <v>109164519.25000022</v>
      </c>
      <c r="H14" s="31">
        <v>108701734.58000024</v>
      </c>
      <c r="I14" s="41">
        <f t="shared" si="2"/>
        <v>179089924.96999979</v>
      </c>
      <c r="J14" s="27"/>
      <c r="K14" s="28"/>
    </row>
    <row r="15" spans="1:21">
      <c r="A15" s="27"/>
      <c r="B15" s="64" t="s">
        <v>14</v>
      </c>
      <c r="C15" s="64"/>
      <c r="D15" s="31">
        <v>0</v>
      </c>
      <c r="E15" s="31">
        <v>362219.47</v>
      </c>
      <c r="F15" s="41">
        <f t="shared" si="1"/>
        <v>362219.47</v>
      </c>
      <c r="G15" s="31">
        <v>544931.63</v>
      </c>
      <c r="H15" s="31">
        <v>544931.63</v>
      </c>
      <c r="I15" s="41">
        <f t="shared" si="2"/>
        <v>-182712.16000000003</v>
      </c>
      <c r="J15" s="27"/>
      <c r="K15" s="28"/>
    </row>
    <row r="16" spans="1:21">
      <c r="A16" s="27"/>
      <c r="B16" s="64" t="s">
        <v>15</v>
      </c>
      <c r="C16" s="64"/>
      <c r="D16" s="31">
        <v>192170278.45000008</v>
      </c>
      <c r="E16" s="31">
        <v>99706364.49499999</v>
      </c>
      <c r="F16" s="41">
        <f t="shared" si="1"/>
        <v>291876642.94500005</v>
      </c>
      <c r="G16" s="31">
        <v>190570492.98000056</v>
      </c>
      <c r="H16" s="31">
        <v>190570492.98000056</v>
      </c>
      <c r="I16" s="41">
        <f t="shared" si="2"/>
        <v>101306149.9649995</v>
      </c>
      <c r="J16" s="27"/>
      <c r="K16" s="28"/>
    </row>
    <row r="17" spans="1:11">
      <c r="A17" s="27"/>
      <c r="B17" s="64" t="s">
        <v>16</v>
      </c>
      <c r="C17" s="64"/>
      <c r="D17" s="31">
        <v>0</v>
      </c>
      <c r="E17" s="31">
        <v>0</v>
      </c>
      <c r="F17" s="41">
        <f t="shared" si="1"/>
        <v>0</v>
      </c>
      <c r="G17" s="31"/>
      <c r="H17" s="31"/>
      <c r="I17" s="41">
        <f t="shared" si="2"/>
        <v>0</v>
      </c>
      <c r="J17" s="27"/>
      <c r="K17" s="28"/>
    </row>
    <row r="18" spans="1:11">
      <c r="A18" s="27"/>
      <c r="B18" s="64" t="s">
        <v>17</v>
      </c>
      <c r="C18" s="64"/>
      <c r="D18" s="31">
        <v>530432778.13</v>
      </c>
      <c r="E18" s="31">
        <v>41623750.669999935</v>
      </c>
      <c r="F18" s="41">
        <f t="shared" si="1"/>
        <v>572056528.79999995</v>
      </c>
      <c r="G18" s="31">
        <v>302355694.68999994</v>
      </c>
      <c r="H18" s="31">
        <v>301466221.71999991</v>
      </c>
      <c r="I18" s="41">
        <f t="shared" si="2"/>
        <v>269700834.11000001</v>
      </c>
      <c r="J18" s="27"/>
      <c r="K18" s="28"/>
    </row>
    <row r="19" spans="1:11">
      <c r="A19" s="27"/>
      <c r="B19" s="64" t="s">
        <v>18</v>
      </c>
      <c r="C19" s="64"/>
      <c r="D19" s="31">
        <v>355310831.49000001</v>
      </c>
      <c r="E19" s="31">
        <v>-6444708.0700000655</v>
      </c>
      <c r="F19" s="41">
        <f t="shared" si="1"/>
        <v>348866123.41999996</v>
      </c>
      <c r="G19" s="31">
        <v>206938634.3600001</v>
      </c>
      <c r="H19" s="31">
        <v>206933124.3600001</v>
      </c>
      <c r="I19" s="41">
        <f>IF(AND(F19&gt;=0,G19&gt;=0),(F19-G19),"-")</f>
        <v>141927489.05999985</v>
      </c>
      <c r="J19" s="27"/>
      <c r="K19" s="28"/>
    </row>
    <row r="20" spans="1:11">
      <c r="A20" s="27"/>
      <c r="B20" s="62" t="s">
        <v>19</v>
      </c>
      <c r="C20" s="62"/>
      <c r="D20" s="40">
        <f t="shared" ref="D20:H20" si="3">SUM(D21:D27)</f>
        <v>811425888.61000025</v>
      </c>
      <c r="E20" s="40">
        <f t="shared" si="3"/>
        <v>101970156.25733332</v>
      </c>
      <c r="F20" s="40">
        <f>D20+E20</f>
        <v>913396044.86733353</v>
      </c>
      <c r="G20" s="40">
        <f t="shared" si="3"/>
        <v>529507060.69999969</v>
      </c>
      <c r="H20" s="40">
        <f t="shared" si="3"/>
        <v>527324468.44999963</v>
      </c>
      <c r="I20" s="40">
        <f>IF(AND(F20&gt;=0,G20&gt;=0),(F20-G20),"-")</f>
        <v>383888984.16733384</v>
      </c>
      <c r="J20" s="27"/>
      <c r="K20" s="28"/>
    </row>
    <row r="21" spans="1:11">
      <c r="A21" s="27"/>
      <c r="B21" s="64" t="s">
        <v>20</v>
      </c>
      <c r="C21" s="64"/>
      <c r="D21" s="31">
        <v>199771694.64000025</v>
      </c>
      <c r="E21" s="31">
        <v>29411838.803333338</v>
      </c>
      <c r="F21" s="41">
        <f t="shared" ref="F21:F27" si="4">D21+E21</f>
        <v>229183533.4433336</v>
      </c>
      <c r="G21" s="31">
        <v>138304041.49000004</v>
      </c>
      <c r="H21" s="31">
        <v>137629849.49000004</v>
      </c>
      <c r="I21" s="41">
        <f>IF(AND(F21&gt;=0,G21&gt;=0),(F21-G21),"-")</f>
        <v>90879491.953333557</v>
      </c>
      <c r="J21" s="27"/>
      <c r="K21" s="28"/>
    </row>
    <row r="22" spans="1:11">
      <c r="A22" s="27"/>
      <c r="B22" s="64" t="s">
        <v>21</v>
      </c>
      <c r="C22" s="64"/>
      <c r="D22" s="31">
        <v>332248720.01999998</v>
      </c>
      <c r="E22" s="31">
        <v>47226932.763999984</v>
      </c>
      <c r="F22" s="41">
        <f t="shared" si="4"/>
        <v>379475652.78399998</v>
      </c>
      <c r="G22" s="31">
        <v>232824252.52999967</v>
      </c>
      <c r="H22" s="31">
        <v>231534285.30999967</v>
      </c>
      <c r="I22" s="41">
        <f t="shared" ref="I22:I27" si="5">IF(AND(F22&gt;=0,G22&gt;=0),(F22-G22),"-")</f>
        <v>146651400.25400031</v>
      </c>
      <c r="J22" s="27"/>
      <c r="K22" s="28"/>
    </row>
    <row r="23" spans="1:11">
      <c r="A23" s="27"/>
      <c r="B23" s="64" t="s">
        <v>22</v>
      </c>
      <c r="C23" s="64"/>
      <c r="D23" s="31">
        <v>100183725.25000007</v>
      </c>
      <c r="E23" s="31">
        <v>-7708025.9500000002</v>
      </c>
      <c r="F23" s="41">
        <f t="shared" si="4"/>
        <v>92475699.300000072</v>
      </c>
      <c r="G23" s="31">
        <v>45475821.149999961</v>
      </c>
      <c r="H23" s="31">
        <v>45333014.319999963</v>
      </c>
      <c r="I23" s="41">
        <f t="shared" si="5"/>
        <v>46999878.15000011</v>
      </c>
      <c r="J23" s="27"/>
      <c r="K23" s="28"/>
    </row>
    <row r="24" spans="1:11">
      <c r="A24" s="27"/>
      <c r="B24" s="64" t="s">
        <v>23</v>
      </c>
      <c r="C24" s="64"/>
      <c r="D24" s="31">
        <v>31291260.17999997</v>
      </c>
      <c r="E24" s="31">
        <v>341949.38999999978</v>
      </c>
      <c r="F24" s="41">
        <f t="shared" si="4"/>
        <v>31633209.56999997</v>
      </c>
      <c r="G24" s="31">
        <v>16781696.440000005</v>
      </c>
      <c r="H24" s="31">
        <v>16781696.440000005</v>
      </c>
      <c r="I24" s="41">
        <f t="shared" si="5"/>
        <v>14851513.129999965</v>
      </c>
      <c r="J24" s="27"/>
      <c r="K24" s="28"/>
    </row>
    <row r="25" spans="1:11">
      <c r="A25" s="27"/>
      <c r="B25" s="64" t="s">
        <v>24</v>
      </c>
      <c r="C25" s="64"/>
      <c r="D25" s="31">
        <v>46827783.319999978</v>
      </c>
      <c r="E25" s="31">
        <v>28988639.98</v>
      </c>
      <c r="F25" s="41">
        <f t="shared" si="4"/>
        <v>75816423.299999982</v>
      </c>
      <c r="G25" s="31">
        <v>45341997.769999973</v>
      </c>
      <c r="H25" s="31">
        <v>45284554.569999978</v>
      </c>
      <c r="I25" s="41">
        <f t="shared" si="5"/>
        <v>30474425.530000009</v>
      </c>
      <c r="J25" s="27"/>
      <c r="K25" s="28"/>
    </row>
    <row r="26" spans="1:11">
      <c r="A26" s="27"/>
      <c r="B26" s="64" t="s">
        <v>25</v>
      </c>
      <c r="C26" s="64"/>
      <c r="D26" s="31">
        <v>64663684.190000042</v>
      </c>
      <c r="E26" s="31">
        <v>4088246.8299999954</v>
      </c>
      <c r="F26" s="41">
        <f t="shared" si="4"/>
        <v>68751931.020000041</v>
      </c>
      <c r="G26" s="31">
        <v>33551620.319999985</v>
      </c>
      <c r="H26" s="31">
        <v>33535850.119999986</v>
      </c>
      <c r="I26" s="41">
        <f t="shared" si="5"/>
        <v>35200310.700000055</v>
      </c>
      <c r="J26" s="27"/>
      <c r="K26" s="28"/>
    </row>
    <row r="27" spans="1:11">
      <c r="A27" s="27"/>
      <c r="B27" s="64" t="s">
        <v>26</v>
      </c>
      <c r="C27" s="64"/>
      <c r="D27" s="31">
        <v>36439021.009999998</v>
      </c>
      <c r="E27" s="31">
        <v>-379425.56000000006</v>
      </c>
      <c r="F27" s="41">
        <f t="shared" si="4"/>
        <v>36059595.449999996</v>
      </c>
      <c r="G27" s="31">
        <v>17227630.999999985</v>
      </c>
      <c r="H27" s="31">
        <v>17225218.199999984</v>
      </c>
      <c r="I27" s="41">
        <f t="shared" si="5"/>
        <v>18831964.45000001</v>
      </c>
      <c r="J27" s="27"/>
      <c r="K27" s="28"/>
    </row>
    <row r="28" spans="1:11">
      <c r="A28" s="27"/>
      <c r="B28" s="62" t="s">
        <v>27</v>
      </c>
      <c r="C28" s="62"/>
      <c r="D28" s="42">
        <f t="shared" ref="D28:H28" si="6">SUM(D29:D37)</f>
        <v>57182004.62999998</v>
      </c>
      <c r="E28" s="42">
        <f t="shared" si="6"/>
        <v>1203169.3799980001</v>
      </c>
      <c r="F28" s="42">
        <f>D28+E28</f>
        <v>58385174.009997979</v>
      </c>
      <c r="G28" s="42">
        <f t="shared" si="6"/>
        <v>32278671.409999996</v>
      </c>
      <c r="H28" s="42">
        <f t="shared" si="6"/>
        <v>32235403.409999996</v>
      </c>
      <c r="I28" s="42">
        <f>IF(AND(F28&gt;=0,G28&gt;=0),(F28-G28),"-")</f>
        <v>26106502.599997982</v>
      </c>
      <c r="J28" s="27"/>
      <c r="K28" s="28"/>
    </row>
    <row r="29" spans="1:11">
      <c r="A29" s="27"/>
      <c r="B29" s="64" t="s">
        <v>28</v>
      </c>
      <c r="C29" s="64"/>
      <c r="D29" s="31">
        <v>17476975.039999954</v>
      </c>
      <c r="E29" s="31">
        <v>-330492.03000199987</v>
      </c>
      <c r="F29" s="41">
        <f t="shared" ref="F29:F37" si="7">D29+E29</f>
        <v>17146483.009997953</v>
      </c>
      <c r="G29" s="31">
        <v>10255469.249999994</v>
      </c>
      <c r="H29" s="31">
        <v>10255469.249999994</v>
      </c>
      <c r="I29" s="41">
        <f t="shared" ref="I29:I37" si="8">IF(AND(F29&gt;=0,G29&gt;=0),(F29-G29),"-")</f>
        <v>6891013.7599979583</v>
      </c>
      <c r="J29" s="27"/>
      <c r="K29" s="28"/>
    </row>
    <row r="30" spans="1:11">
      <c r="A30" s="27"/>
      <c r="B30" s="64" t="s">
        <v>29</v>
      </c>
      <c r="C30" s="64"/>
      <c r="D30" s="31">
        <v>7723729.2300000004</v>
      </c>
      <c r="E30" s="31">
        <v>530519.37000000011</v>
      </c>
      <c r="F30" s="41">
        <f t="shared" si="7"/>
        <v>8254248.6000000006</v>
      </c>
      <c r="G30" s="31">
        <v>4875971.5599999987</v>
      </c>
      <c r="H30" s="31">
        <v>4866111.5599999987</v>
      </c>
      <c r="I30" s="41">
        <f t="shared" si="8"/>
        <v>3378277.0400000019</v>
      </c>
      <c r="J30" s="27"/>
      <c r="K30" s="28"/>
    </row>
    <row r="31" spans="1:11">
      <c r="A31" s="27"/>
      <c r="B31" s="64" t="s">
        <v>30</v>
      </c>
      <c r="C31" s="64"/>
      <c r="D31" s="31">
        <v>0</v>
      </c>
      <c r="E31" s="31">
        <v>0</v>
      </c>
      <c r="F31" s="41">
        <f t="shared" si="7"/>
        <v>0</v>
      </c>
      <c r="G31" s="31"/>
      <c r="H31" s="31"/>
      <c r="I31" s="41">
        <f t="shared" si="8"/>
        <v>0</v>
      </c>
      <c r="J31" s="27"/>
      <c r="K31" s="28"/>
    </row>
    <row r="32" spans="1:11">
      <c r="A32" s="27"/>
      <c r="B32" s="64" t="s">
        <v>31</v>
      </c>
      <c r="C32" s="64"/>
      <c r="D32" s="31">
        <v>0</v>
      </c>
      <c r="E32" s="31">
        <v>0</v>
      </c>
      <c r="F32" s="41">
        <f t="shared" si="7"/>
        <v>0</v>
      </c>
      <c r="G32" s="31"/>
      <c r="H32" s="31"/>
      <c r="I32" s="41">
        <f t="shared" si="8"/>
        <v>0</v>
      </c>
      <c r="J32" s="27"/>
      <c r="K32" s="28"/>
    </row>
    <row r="33" spans="1:11">
      <c r="A33" s="27"/>
      <c r="B33" s="64" t="s">
        <v>32</v>
      </c>
      <c r="C33" s="64"/>
      <c r="D33" s="31">
        <v>0</v>
      </c>
      <c r="E33" s="31">
        <v>0</v>
      </c>
      <c r="F33" s="41">
        <f t="shared" si="7"/>
        <v>0</v>
      </c>
      <c r="G33" s="31"/>
      <c r="H33" s="31"/>
      <c r="I33" s="41">
        <f t="shared" si="8"/>
        <v>0</v>
      </c>
      <c r="J33" s="27"/>
      <c r="K33" s="28"/>
    </row>
    <row r="34" spans="1:11">
      <c r="A34" s="27"/>
      <c r="B34" s="64" t="s">
        <v>33</v>
      </c>
      <c r="C34" s="64"/>
      <c r="D34" s="31">
        <v>0</v>
      </c>
      <c r="E34" s="31">
        <v>0</v>
      </c>
      <c r="F34" s="41">
        <f t="shared" si="7"/>
        <v>0</v>
      </c>
      <c r="G34" s="31"/>
      <c r="H34" s="31"/>
      <c r="I34" s="41">
        <f t="shared" si="8"/>
        <v>0</v>
      </c>
      <c r="J34" s="27"/>
      <c r="K34" s="28"/>
    </row>
    <row r="35" spans="1:11">
      <c r="A35" s="27"/>
      <c r="B35" s="64" t="s">
        <v>34</v>
      </c>
      <c r="C35" s="64"/>
      <c r="D35" s="31">
        <v>12456849.34000002</v>
      </c>
      <c r="E35" s="31">
        <v>758539.95</v>
      </c>
      <c r="F35" s="41">
        <f t="shared" si="7"/>
        <v>13215389.29000002</v>
      </c>
      <c r="G35" s="31">
        <v>7700366.4699999997</v>
      </c>
      <c r="H35" s="31">
        <v>7693406.4699999997</v>
      </c>
      <c r="I35" s="41">
        <f t="shared" si="8"/>
        <v>5515022.8200000199</v>
      </c>
      <c r="J35" s="27"/>
      <c r="K35" s="28"/>
    </row>
    <row r="36" spans="1:11">
      <c r="A36" s="27"/>
      <c r="B36" s="64" t="s">
        <v>35</v>
      </c>
      <c r="C36" s="64"/>
      <c r="D36" s="31">
        <v>0</v>
      </c>
      <c r="E36" s="31">
        <v>0</v>
      </c>
      <c r="F36" s="41">
        <f t="shared" si="7"/>
        <v>0</v>
      </c>
      <c r="G36" s="31"/>
      <c r="H36" s="31"/>
      <c r="I36" s="41">
        <f t="shared" si="8"/>
        <v>0</v>
      </c>
      <c r="J36" s="27"/>
      <c r="K36" s="28"/>
    </row>
    <row r="37" spans="1:11">
      <c r="A37" s="27"/>
      <c r="B37" s="64" t="s">
        <v>36</v>
      </c>
      <c r="C37" s="64"/>
      <c r="D37" s="31">
        <v>19524451.020000003</v>
      </c>
      <c r="E37" s="31">
        <v>244602.08999999994</v>
      </c>
      <c r="F37" s="41">
        <f t="shared" si="7"/>
        <v>19769053.110000003</v>
      </c>
      <c r="G37" s="31">
        <v>9446864.1300000027</v>
      </c>
      <c r="H37" s="31">
        <v>9420416.1300000027</v>
      </c>
      <c r="I37" s="41">
        <f t="shared" si="8"/>
        <v>10322188.98</v>
      </c>
      <c r="J37" s="27"/>
      <c r="K37" s="28"/>
    </row>
    <row r="38" spans="1:11">
      <c r="A38" s="27"/>
      <c r="B38" s="62" t="s">
        <v>37</v>
      </c>
      <c r="C38" s="62"/>
      <c r="D38" s="42">
        <f t="shared" ref="D38:H38" si="9">SUM(D39:D42)</f>
        <v>0</v>
      </c>
      <c r="E38" s="42">
        <f t="shared" si="9"/>
        <v>25794443.34</v>
      </c>
      <c r="F38" s="42">
        <f>D38+E38</f>
        <v>25794443.34</v>
      </c>
      <c r="G38" s="43">
        <f t="shared" si="9"/>
        <v>25794443.34</v>
      </c>
      <c r="H38" s="42">
        <f t="shared" si="9"/>
        <v>25794443.34</v>
      </c>
      <c r="I38" s="42">
        <f t="shared" ref="I38:I43" si="10">IF(AND(F38&gt;=0,G38&gt;=0),(F38-G38),"-")</f>
        <v>0</v>
      </c>
      <c r="J38" s="27"/>
      <c r="K38" s="28"/>
    </row>
    <row r="39" spans="1:11">
      <c r="A39" s="27"/>
      <c r="B39" s="64" t="s">
        <v>38</v>
      </c>
      <c r="C39" s="64"/>
      <c r="D39" s="31">
        <v>0</v>
      </c>
      <c r="E39" s="31">
        <v>5894242.1099999994</v>
      </c>
      <c r="F39" s="41">
        <f t="shared" ref="F39:F42" si="11">D39+E39</f>
        <v>5894242.1099999994</v>
      </c>
      <c r="G39" s="31">
        <v>5894242.1099999994</v>
      </c>
      <c r="H39" s="31">
        <v>5894242.1099999994</v>
      </c>
      <c r="I39" s="41">
        <f t="shared" si="10"/>
        <v>0</v>
      </c>
      <c r="J39" s="27"/>
      <c r="K39" s="28"/>
    </row>
    <row r="40" spans="1:11">
      <c r="A40" s="27"/>
      <c r="B40" s="64" t="s">
        <v>50</v>
      </c>
      <c r="C40" s="64"/>
      <c r="D40" s="31"/>
      <c r="E40" s="31"/>
      <c r="F40" s="41">
        <f t="shared" si="11"/>
        <v>0</v>
      </c>
      <c r="G40" s="31">
        <v>0</v>
      </c>
      <c r="H40" s="31">
        <v>0</v>
      </c>
      <c r="I40" s="41">
        <f t="shared" si="10"/>
        <v>0</v>
      </c>
      <c r="J40" s="27"/>
      <c r="K40" s="28"/>
    </row>
    <row r="41" spans="1:11">
      <c r="A41" s="27"/>
      <c r="B41" s="64" t="s">
        <v>39</v>
      </c>
      <c r="C41" s="64"/>
      <c r="D41" s="31"/>
      <c r="E41" s="31"/>
      <c r="F41" s="41">
        <f t="shared" si="11"/>
        <v>0</v>
      </c>
      <c r="G41" s="31">
        <v>0</v>
      </c>
      <c r="H41" s="31">
        <v>0</v>
      </c>
      <c r="I41" s="41">
        <f t="shared" si="10"/>
        <v>0</v>
      </c>
      <c r="J41" s="27"/>
      <c r="K41" s="28"/>
    </row>
    <row r="42" spans="1:11">
      <c r="A42" s="27"/>
      <c r="B42" s="64" t="s">
        <v>40</v>
      </c>
      <c r="C42" s="64"/>
      <c r="D42" s="31">
        <v>0</v>
      </c>
      <c r="E42" s="31">
        <v>19900201.23</v>
      </c>
      <c r="F42" s="41">
        <f t="shared" si="11"/>
        <v>19900201.23</v>
      </c>
      <c r="G42" s="31">
        <v>19900201.23</v>
      </c>
      <c r="H42" s="31">
        <v>19900201.23</v>
      </c>
      <c r="I42" s="41">
        <f t="shared" si="10"/>
        <v>0</v>
      </c>
      <c r="J42" s="27"/>
      <c r="K42" s="28"/>
    </row>
    <row r="43" spans="1:11">
      <c r="A43" s="27"/>
      <c r="B43" s="44"/>
      <c r="C43" s="45" t="s">
        <v>41</v>
      </c>
      <c r="D43" s="46">
        <f>SUM(D11,D20,D28,D38)</f>
        <v>2333180824.4400005</v>
      </c>
      <c r="E43" s="46">
        <f>SUM(E11,E20,E28,E38)</f>
        <v>247212901.97233123</v>
      </c>
      <c r="F43" s="46">
        <f>D43+E43</f>
        <v>2580393726.4123316</v>
      </c>
      <c r="G43" s="46">
        <f>SUM(G11,G20,G28,G38)</f>
        <v>1435257581.0400004</v>
      </c>
      <c r="H43" s="46">
        <f>SUM(H11,H20,H28,H38)</f>
        <v>1431669255.1500006</v>
      </c>
      <c r="I43" s="46">
        <f t="shared" si="10"/>
        <v>1145136145.3723311</v>
      </c>
      <c r="J43" s="27"/>
      <c r="K43" s="28"/>
    </row>
    <row r="44" spans="1:11">
      <c r="A44" s="27"/>
      <c r="B44" s="27" t="s">
        <v>44</v>
      </c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5" customHeight="1">
      <c r="A45" s="27"/>
      <c r="B45" s="27"/>
      <c r="C45" s="27"/>
      <c r="D45" s="27"/>
      <c r="E45" s="27"/>
      <c r="F45" s="27"/>
      <c r="G45" s="63"/>
      <c r="H45" s="63"/>
      <c r="I45" s="63"/>
      <c r="J45" s="27"/>
      <c r="K45" s="28"/>
    </row>
    <row r="46" spans="1:11" hidden="1">
      <c r="A46" s="1"/>
      <c r="B46" s="1"/>
      <c r="C46" s="1"/>
      <c r="F46" s="1"/>
      <c r="G46" s="1"/>
      <c r="H46" s="1"/>
      <c r="I46" s="1"/>
      <c r="J46" s="1"/>
    </row>
    <row r="47" spans="1:11" hidden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idden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idden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idden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idden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idden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idden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idden="1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40">
    <mergeCell ref="B12:C12"/>
    <mergeCell ref="B13:C13"/>
    <mergeCell ref="B4:I4"/>
    <mergeCell ref="B5:I5"/>
    <mergeCell ref="B6:I6"/>
    <mergeCell ref="B8:C10"/>
    <mergeCell ref="D8:H8"/>
    <mergeCell ref="I8:I9"/>
    <mergeCell ref="B42:C42"/>
    <mergeCell ref="B28:C28"/>
    <mergeCell ref="B22:C22"/>
    <mergeCell ref="B23:C23"/>
    <mergeCell ref="B24:C24"/>
    <mergeCell ref="B25:C25"/>
    <mergeCell ref="B27:C27"/>
    <mergeCell ref="B14:C14"/>
    <mergeCell ref="B15:C15"/>
    <mergeCell ref="B16:C16"/>
    <mergeCell ref="B41:C41"/>
    <mergeCell ref="B17:C17"/>
    <mergeCell ref="B18:C18"/>
    <mergeCell ref="B19:C19"/>
    <mergeCell ref="B20:C20"/>
    <mergeCell ref="B21:C21"/>
    <mergeCell ref="B11:C11"/>
    <mergeCell ref="G45:I45"/>
    <mergeCell ref="B39:C39"/>
    <mergeCell ref="B40:C40"/>
    <mergeCell ref="B3:J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6:C26"/>
  </mergeCells>
  <conditionalFormatting sqref="D12:D19">
    <cfRule type="cellIs" dxfId="15" priority="12" stopIfTrue="1" operator="equal">
      <formula>0</formula>
    </cfRule>
  </conditionalFormatting>
  <conditionalFormatting sqref="D21:D27">
    <cfRule type="cellIs" dxfId="14" priority="11" stopIfTrue="1" operator="equal">
      <formula>0</formula>
    </cfRule>
  </conditionalFormatting>
  <conditionalFormatting sqref="D29:D37">
    <cfRule type="cellIs" dxfId="13" priority="8" stopIfTrue="1" operator="equal">
      <formula>0</formula>
    </cfRule>
  </conditionalFormatting>
  <conditionalFormatting sqref="D39:E42">
    <cfRule type="cellIs" dxfId="12" priority="6" stopIfTrue="1" operator="equal">
      <formula>0</formula>
    </cfRule>
  </conditionalFormatting>
  <conditionalFormatting sqref="E12:E19 E21:E27 E29:E37">
    <cfRule type="cellIs" dxfId="11" priority="2" stopIfTrue="1" operator="equal">
      <formula>0</formula>
    </cfRule>
  </conditionalFormatting>
  <conditionalFormatting sqref="G39:H42 G29:H37 G21:H27 G12:H19">
    <cfRule type="cellIs" dxfId="10" priority="1" stopIfTrue="1" operator="equal">
      <formula>0</formula>
    </cfRule>
  </conditionalFormatting>
  <dataValidations disablePrompts="1" count="1">
    <dataValidation type="decimal" allowBlank="1" showInputMessage="1" showErrorMessage="1" sqref="D21:E27 G29:H37 D12:E19 G12:H19 D29:E37 G21:H27 D39:E42 G39:H42" xr:uid="{84EEC225-1408-4AD1-A4D6-8105A72A638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4FE9-7654-462E-9055-A78CCFF126E2}">
  <sheetPr>
    <pageSetUpPr fitToPage="1"/>
  </sheetPr>
  <dimension ref="A1:K65"/>
  <sheetViews>
    <sheetView topLeftCell="A4" zoomScale="85" zoomScaleNormal="85" workbookViewId="0">
      <pane xSplit="1" topLeftCell="B1" activePane="topRight" state="frozen"/>
      <selection activeCell="A7" sqref="A7"/>
      <selection pane="topRight" activeCell="G44" sqref="G44:H44"/>
    </sheetView>
  </sheetViews>
  <sheetFormatPr baseColWidth="10" defaultRowHeight="15"/>
  <cols>
    <col min="1" max="1" width="10" customWidth="1"/>
    <col min="2" max="2" width="18" customWidth="1"/>
    <col min="3" max="3" width="25" customWidth="1"/>
    <col min="4" max="4" width="21.85546875" customWidth="1"/>
    <col min="5" max="5" width="15.28515625" customWidth="1"/>
    <col min="6" max="6" width="21.140625" customWidth="1"/>
    <col min="7" max="7" width="21.85546875" customWidth="1"/>
    <col min="8" max="8" width="22.42578125" customWidth="1"/>
    <col min="9" max="9" width="21.85546875" customWidth="1"/>
    <col min="10" max="10" width="2.7109375" customWidth="1"/>
  </cols>
  <sheetData>
    <row r="1" spans="1:11" s="28" customFormat="1" ht="6.7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1" s="28" customFormat="1" ht="7.5" customHeight="1">
      <c r="A2" s="27"/>
      <c r="B2" s="29"/>
      <c r="C2" s="29"/>
      <c r="D2" s="29"/>
      <c r="E2" s="29"/>
      <c r="F2" s="29"/>
      <c r="G2" s="29"/>
      <c r="H2" s="29"/>
      <c r="I2" s="29"/>
      <c r="J2" s="27"/>
    </row>
    <row r="3" spans="1:11" s="28" customFormat="1" ht="15.75">
      <c r="A3" s="27"/>
      <c r="B3" s="65" t="s">
        <v>51</v>
      </c>
      <c r="C3" s="65"/>
      <c r="D3" s="65"/>
      <c r="E3" s="65"/>
      <c r="F3" s="65"/>
      <c r="G3" s="65"/>
      <c r="H3" s="65"/>
      <c r="I3" s="65"/>
      <c r="J3" s="65"/>
    </row>
    <row r="4" spans="1:11" s="28" customFormat="1" ht="15.75">
      <c r="A4" s="27"/>
      <c r="B4" s="65" t="s">
        <v>52</v>
      </c>
      <c r="C4" s="65"/>
      <c r="D4" s="65"/>
      <c r="E4" s="65"/>
      <c r="F4" s="65"/>
      <c r="G4" s="65"/>
      <c r="H4" s="65"/>
      <c r="I4" s="65"/>
      <c r="J4" s="65"/>
    </row>
    <row r="5" spans="1:11" s="28" customFormat="1" ht="15.75">
      <c r="A5" s="27"/>
      <c r="B5" s="65" t="s">
        <v>42</v>
      </c>
      <c r="C5" s="65"/>
      <c r="D5" s="65"/>
      <c r="E5" s="65"/>
      <c r="F5" s="65"/>
      <c r="G5" s="65"/>
      <c r="H5" s="65"/>
      <c r="I5" s="65"/>
      <c r="J5" s="27"/>
    </row>
    <row r="6" spans="1:11" s="28" customFormat="1" ht="15.75">
      <c r="A6" s="27"/>
      <c r="B6" s="65" t="s">
        <v>43</v>
      </c>
      <c r="C6" s="65"/>
      <c r="D6" s="65"/>
      <c r="E6" s="65"/>
      <c r="F6" s="65"/>
      <c r="G6" s="65"/>
      <c r="H6" s="65"/>
      <c r="I6" s="65"/>
      <c r="J6" s="27"/>
    </row>
    <row r="7" spans="1:11" s="28" customFormat="1" ht="15.75">
      <c r="A7" s="27"/>
      <c r="B7" s="65" t="str">
        <f>'EAEPE FF-Real'!B6:I6</f>
        <v>DEL 01 DE ENERO AL 31 DE  AGOSTO DEL 2022</v>
      </c>
      <c r="C7" s="65"/>
      <c r="D7" s="65"/>
      <c r="E7" s="65"/>
      <c r="F7" s="65"/>
      <c r="G7" s="65"/>
      <c r="H7" s="65"/>
      <c r="I7" s="65"/>
      <c r="J7" s="27"/>
    </row>
    <row r="8" spans="1:11" s="28" customFormat="1" ht="12.75" customHeight="1">
      <c r="A8" s="27"/>
      <c r="B8" s="2"/>
      <c r="C8" s="2"/>
      <c r="D8" s="2"/>
      <c r="E8" s="2"/>
      <c r="F8" s="2"/>
      <c r="G8" s="2"/>
      <c r="H8" s="2"/>
      <c r="I8" s="2"/>
      <c r="J8" s="27"/>
    </row>
    <row r="9" spans="1:11">
      <c r="A9" s="27"/>
      <c r="B9" s="51" t="s">
        <v>0</v>
      </c>
      <c r="C9" s="52"/>
      <c r="D9" s="57" t="s">
        <v>1</v>
      </c>
      <c r="E9" s="58"/>
      <c r="F9" s="58"/>
      <c r="G9" s="58"/>
      <c r="H9" s="59"/>
      <c r="I9" s="60" t="s">
        <v>2</v>
      </c>
      <c r="J9" s="27"/>
      <c r="K9" s="28"/>
    </row>
    <row r="10" spans="1:11" ht="25.5">
      <c r="A10" s="27"/>
      <c r="B10" s="53"/>
      <c r="C10" s="54"/>
      <c r="D10" s="23" t="s">
        <v>3</v>
      </c>
      <c r="E10" s="13" t="s">
        <v>4</v>
      </c>
      <c r="F10" s="23" t="s">
        <v>5</v>
      </c>
      <c r="G10" s="23" t="s">
        <v>6</v>
      </c>
      <c r="H10" s="23" t="s">
        <v>7</v>
      </c>
      <c r="I10" s="61"/>
      <c r="J10" s="27"/>
      <c r="K10" s="28"/>
    </row>
    <row r="11" spans="1:11">
      <c r="A11" s="27"/>
      <c r="B11" s="55"/>
      <c r="C11" s="56"/>
      <c r="D11" s="23">
        <v>1</v>
      </c>
      <c r="E11" s="23">
        <v>2</v>
      </c>
      <c r="F11" s="23" t="s">
        <v>8</v>
      </c>
      <c r="G11" s="23">
        <v>4</v>
      </c>
      <c r="H11" s="23">
        <v>5</v>
      </c>
      <c r="I11" s="14" t="s">
        <v>9</v>
      </c>
      <c r="J11" s="27"/>
      <c r="K11" s="28"/>
    </row>
    <row r="12" spans="1:11">
      <c r="A12" s="27"/>
      <c r="B12" s="3"/>
      <c r="C12" s="4"/>
      <c r="D12" s="5"/>
      <c r="E12" s="5"/>
      <c r="F12" s="5"/>
      <c r="G12" s="5"/>
      <c r="H12" s="5"/>
      <c r="I12" s="5"/>
      <c r="J12" s="27"/>
      <c r="K12" s="28"/>
    </row>
    <row r="13" spans="1:11">
      <c r="A13" s="27"/>
      <c r="B13" s="49" t="s">
        <v>10</v>
      </c>
      <c r="C13" s="49"/>
      <c r="D13" s="30">
        <f t="shared" ref="D13:H13" si="0">SUM(D14:D21)</f>
        <v>1464572931.200001</v>
      </c>
      <c r="E13" s="30">
        <f t="shared" si="0"/>
        <v>0</v>
      </c>
      <c r="F13" s="30">
        <f>D13+E13</f>
        <v>1464572931.200001</v>
      </c>
      <c r="G13" s="30">
        <f>SUM(G14:G21)</f>
        <v>596866363.41000104</v>
      </c>
      <c r="H13" s="30">
        <f t="shared" si="0"/>
        <v>596157757.11000109</v>
      </c>
      <c r="I13" s="30">
        <f>IF(AND(F13&gt;=0,G13&gt;=0),(F13-G13),"-")</f>
        <v>867706567.78999996</v>
      </c>
      <c r="J13" s="27"/>
      <c r="K13" s="28"/>
    </row>
    <row r="14" spans="1:11">
      <c r="A14" s="27"/>
      <c r="B14" s="47" t="s">
        <v>11</v>
      </c>
      <c r="C14" s="47"/>
      <c r="D14" s="31">
        <v>47939950.100000098</v>
      </c>
      <c r="E14" s="31">
        <v>0</v>
      </c>
      <c r="F14" s="32">
        <f>D14+E14</f>
        <v>47939950.100000098</v>
      </c>
      <c r="G14" s="31">
        <v>17804403.529999994</v>
      </c>
      <c r="H14" s="31">
        <v>17793035.529999994</v>
      </c>
      <c r="I14" s="32">
        <f>IF(AND(F14&gt;=0,G14&gt;=0),(F14-G14),"-")</f>
        <v>30135546.570000105</v>
      </c>
      <c r="J14" s="27"/>
      <c r="K14" s="28"/>
    </row>
    <row r="15" spans="1:11">
      <c r="A15" s="27"/>
      <c r="B15" s="47" t="s">
        <v>12</v>
      </c>
      <c r="C15" s="47"/>
      <c r="D15" s="31">
        <v>33572526.399999909</v>
      </c>
      <c r="E15" s="31">
        <v>0</v>
      </c>
      <c r="F15" s="32">
        <f t="shared" ref="F15:F21" si="1">D15+E15</f>
        <v>33572526.399999909</v>
      </c>
      <c r="G15" s="31">
        <v>10262626.210000006</v>
      </c>
      <c r="H15" s="31">
        <v>10262626.210000006</v>
      </c>
      <c r="I15" s="32">
        <f t="shared" ref="I15:I20" si="2">IF(AND(F15&gt;=0,G15&gt;=0),(F15-G15),"-")</f>
        <v>23309900.189999901</v>
      </c>
      <c r="J15" s="27"/>
      <c r="K15" s="28"/>
    </row>
    <row r="16" spans="1:11">
      <c r="A16" s="27"/>
      <c r="B16" s="47" t="s">
        <v>13</v>
      </c>
      <c r="C16" s="47"/>
      <c r="D16" s="31">
        <v>305146566.63000083</v>
      </c>
      <c r="E16" s="31">
        <v>0</v>
      </c>
      <c r="F16" s="32">
        <f t="shared" si="1"/>
        <v>305146566.63000083</v>
      </c>
      <c r="G16" s="31">
        <v>60194487.270000115</v>
      </c>
      <c r="H16" s="31">
        <v>60192445.670000121</v>
      </c>
      <c r="I16" s="32">
        <f t="shared" si="2"/>
        <v>244952079.36000073</v>
      </c>
      <c r="J16" s="27"/>
      <c r="K16" s="28"/>
    </row>
    <row r="17" spans="1:11">
      <c r="A17" s="27"/>
      <c r="B17" s="47" t="s">
        <v>14</v>
      </c>
      <c r="C17" s="47"/>
      <c r="D17" s="31">
        <f>'EAEPE FF-Real'!D15</f>
        <v>0</v>
      </c>
      <c r="E17" s="31">
        <v>0</v>
      </c>
      <c r="F17" s="32">
        <f t="shared" si="1"/>
        <v>0</v>
      </c>
      <c r="G17" s="31">
        <v>362219.47</v>
      </c>
      <c r="H17" s="31">
        <v>362219.47</v>
      </c>
      <c r="I17" s="32">
        <f t="shared" si="2"/>
        <v>-362219.47</v>
      </c>
      <c r="J17" s="27"/>
      <c r="K17" s="28"/>
    </row>
    <row r="18" spans="1:11">
      <c r="A18" s="27"/>
      <c r="B18" s="47" t="s">
        <v>15</v>
      </c>
      <c r="C18" s="47"/>
      <c r="D18" s="31">
        <v>192170278.45000008</v>
      </c>
      <c r="E18" s="31">
        <v>0</v>
      </c>
      <c r="F18" s="32">
        <f t="shared" si="1"/>
        <v>192170278.45000008</v>
      </c>
      <c r="G18" s="31">
        <v>142028134.29000053</v>
      </c>
      <c r="H18" s="31">
        <v>142021058.29000053</v>
      </c>
      <c r="I18" s="32">
        <f t="shared" si="2"/>
        <v>50142144.159999549</v>
      </c>
      <c r="J18" s="27"/>
      <c r="K18" s="28"/>
    </row>
    <row r="19" spans="1:11">
      <c r="A19" s="27"/>
      <c r="B19" s="47" t="s">
        <v>16</v>
      </c>
      <c r="C19" s="47"/>
      <c r="D19" s="31">
        <f>'EAEPE FF-Real'!D17</f>
        <v>0</v>
      </c>
      <c r="E19" s="31">
        <f>'EAEPE FF-Real'!E17</f>
        <v>0</v>
      </c>
      <c r="F19" s="32">
        <f t="shared" si="1"/>
        <v>0</v>
      </c>
      <c r="G19" s="31">
        <f>'EAEPE FF-Real'!G17</f>
        <v>0</v>
      </c>
      <c r="H19" s="31">
        <f>'EAEPE FF-Real'!H17</f>
        <v>0</v>
      </c>
      <c r="I19" s="32">
        <f t="shared" si="2"/>
        <v>0</v>
      </c>
      <c r="J19" s="27"/>
      <c r="K19" s="28"/>
    </row>
    <row r="20" spans="1:11">
      <c r="A20" s="27"/>
      <c r="B20" s="47" t="s">
        <v>17</v>
      </c>
      <c r="C20" s="47"/>
      <c r="D20" s="31">
        <v>530432778.1299991</v>
      </c>
      <c r="E20" s="31">
        <v>0</v>
      </c>
      <c r="F20" s="32">
        <f t="shared" si="1"/>
        <v>530432778.1299991</v>
      </c>
      <c r="G20" s="31">
        <v>222340128.2199997</v>
      </c>
      <c r="H20" s="31">
        <v>222079673.41999975</v>
      </c>
      <c r="I20" s="32">
        <f t="shared" si="2"/>
        <v>308092649.90999937</v>
      </c>
      <c r="J20" s="27"/>
      <c r="K20" s="28"/>
    </row>
    <row r="21" spans="1:11">
      <c r="A21" s="27"/>
      <c r="B21" s="47" t="s">
        <v>18</v>
      </c>
      <c r="C21" s="47"/>
      <c r="D21" s="31">
        <v>355310831.49000096</v>
      </c>
      <c r="E21" s="31">
        <v>0</v>
      </c>
      <c r="F21" s="32">
        <f t="shared" si="1"/>
        <v>355310831.49000096</v>
      </c>
      <c r="G21" s="31">
        <v>143874364.4200007</v>
      </c>
      <c r="H21" s="31">
        <v>143446698.5200007</v>
      </c>
      <c r="I21" s="32">
        <f>IF(AND(F21&gt;=0,G21&gt;=0),(F21-G21),"-")</f>
        <v>211436467.07000026</v>
      </c>
      <c r="J21" s="27"/>
      <c r="K21" s="28"/>
    </row>
    <row r="22" spans="1:11">
      <c r="A22" s="27"/>
      <c r="B22" s="6"/>
      <c r="C22" s="7"/>
      <c r="D22" s="33"/>
      <c r="E22" s="33"/>
      <c r="F22" s="33"/>
      <c r="G22" s="33"/>
      <c r="H22" s="33"/>
      <c r="I22" s="33"/>
      <c r="J22" s="27"/>
      <c r="K22" s="28"/>
    </row>
    <row r="23" spans="1:11">
      <c r="A23" s="27"/>
      <c r="B23" s="49" t="s">
        <v>19</v>
      </c>
      <c r="C23" s="49"/>
      <c r="D23" s="30">
        <f t="shared" ref="D23:H23" si="3">SUM(D24:D30)</f>
        <v>811425888.61000252</v>
      </c>
      <c r="E23" s="30">
        <f t="shared" si="3"/>
        <v>3708821.2699999954</v>
      </c>
      <c r="F23" s="30">
        <f>D23+E23</f>
        <v>815134709.8800025</v>
      </c>
      <c r="G23" s="30">
        <f t="shared" si="3"/>
        <v>382828346.04999983</v>
      </c>
      <c r="H23" s="30">
        <f t="shared" si="3"/>
        <v>365871903.13999987</v>
      </c>
      <c r="I23" s="30">
        <f>IF(AND(F23&gt;=0,G23&gt;=0),(F23-G23),"-")</f>
        <v>432306363.83000267</v>
      </c>
      <c r="J23" s="27"/>
      <c r="K23" s="28"/>
    </row>
    <row r="24" spans="1:11">
      <c r="A24" s="27"/>
      <c r="B24" s="47" t="s">
        <v>20</v>
      </c>
      <c r="C24" s="47"/>
      <c r="D24" s="31">
        <v>199771694.64000025</v>
      </c>
      <c r="E24" s="31">
        <v>0</v>
      </c>
      <c r="F24" s="32">
        <f t="shared" ref="F24:F30" si="4">D24+E24</f>
        <v>199771694.64000025</v>
      </c>
      <c r="G24" s="31">
        <v>97982603.980000108</v>
      </c>
      <c r="H24" s="31">
        <v>97886787.980000108</v>
      </c>
      <c r="I24" s="32">
        <f>IF(AND(F24&gt;=0,G24&gt;=0),(F24-G24),"-")</f>
        <v>101789090.66000015</v>
      </c>
      <c r="J24" s="27"/>
      <c r="K24" s="28"/>
    </row>
    <row r="25" spans="1:11">
      <c r="A25" s="27"/>
      <c r="B25" s="47" t="s">
        <v>21</v>
      </c>
      <c r="C25" s="47"/>
      <c r="D25" s="31">
        <v>332248720.02000213</v>
      </c>
      <c r="E25" s="31">
        <v>0</v>
      </c>
      <c r="F25" s="32">
        <f t="shared" si="4"/>
        <v>332248720.02000213</v>
      </c>
      <c r="G25" s="31">
        <v>176809685.50999975</v>
      </c>
      <c r="H25" s="31">
        <v>174895128.70999977</v>
      </c>
      <c r="I25" s="32">
        <f t="shared" ref="I25:I30" si="5">IF(AND(F25&gt;=0,G25&gt;=0),(F25-G25),"-")</f>
        <v>155439034.51000237</v>
      </c>
      <c r="J25" s="27"/>
      <c r="K25" s="28"/>
    </row>
    <row r="26" spans="1:11">
      <c r="A26" s="27"/>
      <c r="B26" s="47" t="s">
        <v>22</v>
      </c>
      <c r="C26" s="47"/>
      <c r="D26" s="31">
        <v>100183725.25000007</v>
      </c>
      <c r="E26" s="31">
        <v>0</v>
      </c>
      <c r="F26" s="32">
        <f t="shared" si="4"/>
        <v>100183725.25000007</v>
      </c>
      <c r="G26" s="31">
        <v>33087731.309999965</v>
      </c>
      <c r="H26" s="31">
        <v>33084831.309999965</v>
      </c>
      <c r="I26" s="32">
        <f t="shared" si="5"/>
        <v>67095993.940000109</v>
      </c>
      <c r="J26" s="27"/>
      <c r="K26" s="28"/>
    </row>
    <row r="27" spans="1:11">
      <c r="A27" s="27"/>
      <c r="B27" s="47" t="s">
        <v>23</v>
      </c>
      <c r="C27" s="47"/>
      <c r="D27" s="31">
        <v>31291260.17999997</v>
      </c>
      <c r="E27" s="31">
        <v>0</v>
      </c>
      <c r="F27" s="32">
        <f t="shared" si="4"/>
        <v>31291260.17999997</v>
      </c>
      <c r="G27" s="31">
        <v>11706371.600000005</v>
      </c>
      <c r="H27" s="31">
        <v>11706371.600000005</v>
      </c>
      <c r="I27" s="32">
        <f t="shared" si="5"/>
        <v>19584888.579999965</v>
      </c>
      <c r="J27" s="27"/>
      <c r="K27" s="28"/>
    </row>
    <row r="28" spans="1:11">
      <c r="A28" s="27"/>
      <c r="B28" s="47" t="s">
        <v>24</v>
      </c>
      <c r="C28" s="47"/>
      <c r="D28" s="31">
        <v>46827783.319999978</v>
      </c>
      <c r="E28" s="31">
        <v>0</v>
      </c>
      <c r="F28" s="32">
        <f t="shared" si="4"/>
        <v>46827783.319999978</v>
      </c>
      <c r="G28" s="31">
        <v>36028719.150000013</v>
      </c>
      <c r="H28" s="31">
        <v>21085549.040000014</v>
      </c>
      <c r="I28" s="32">
        <f t="shared" si="5"/>
        <v>10799064.169999965</v>
      </c>
      <c r="J28" s="27"/>
      <c r="K28" s="28"/>
    </row>
    <row r="29" spans="1:11">
      <c r="A29" s="27"/>
      <c r="B29" s="47" t="s">
        <v>25</v>
      </c>
      <c r="C29" s="47"/>
      <c r="D29" s="31">
        <v>64663684.190000042</v>
      </c>
      <c r="E29" s="31">
        <f>'EAEPE FF-Real'!E26</f>
        <v>4088246.8299999954</v>
      </c>
      <c r="F29" s="32">
        <f t="shared" si="4"/>
        <v>68751931.020000041</v>
      </c>
      <c r="G29" s="31">
        <v>14510343.109999985</v>
      </c>
      <c r="H29" s="31">
        <v>14510343.109999985</v>
      </c>
      <c r="I29" s="32">
        <f t="shared" si="5"/>
        <v>54241587.910000056</v>
      </c>
      <c r="J29" s="27"/>
      <c r="K29" s="28"/>
    </row>
    <row r="30" spans="1:11">
      <c r="A30" s="27"/>
      <c r="B30" s="47" t="s">
        <v>26</v>
      </c>
      <c r="C30" s="47"/>
      <c r="D30" s="31">
        <v>36439021.010000169</v>
      </c>
      <c r="E30" s="31">
        <f>'EAEPE FF-Real'!E27</f>
        <v>-379425.56000000006</v>
      </c>
      <c r="F30" s="32">
        <f t="shared" si="4"/>
        <v>36059595.450000167</v>
      </c>
      <c r="G30" s="31">
        <v>12702891.389999995</v>
      </c>
      <c r="H30" s="31">
        <v>12702891.389999995</v>
      </c>
      <c r="I30" s="32">
        <f t="shared" si="5"/>
        <v>23356704.060000174</v>
      </c>
      <c r="J30" s="27"/>
      <c r="K30" s="28"/>
    </row>
    <row r="31" spans="1:11">
      <c r="A31" s="27"/>
      <c r="B31" s="6"/>
      <c r="C31" s="7"/>
      <c r="D31" s="34"/>
      <c r="E31" s="34"/>
      <c r="F31" s="33"/>
      <c r="G31" s="34"/>
      <c r="H31" s="34"/>
      <c r="I31" s="34"/>
      <c r="J31" s="27"/>
      <c r="K31" s="28"/>
    </row>
    <row r="32" spans="1:11">
      <c r="A32" s="27"/>
      <c r="B32" s="49" t="s">
        <v>27</v>
      </c>
      <c r="C32" s="49"/>
      <c r="D32" s="35">
        <f t="shared" ref="D32:H32" si="6">SUM(D33:D41)</f>
        <v>57182004.62999998</v>
      </c>
      <c r="E32" s="35">
        <f t="shared" si="6"/>
        <v>244602.08999999994</v>
      </c>
      <c r="F32" s="35">
        <f>D32+E32</f>
        <v>57426606.719999984</v>
      </c>
      <c r="G32" s="35">
        <f t="shared" si="6"/>
        <v>22815709.169999983</v>
      </c>
      <c r="H32" s="35">
        <f t="shared" si="6"/>
        <v>22792996.369999982</v>
      </c>
      <c r="I32" s="35">
        <f>IF(AND(F32&gt;=0,G32&gt;=0),(F32-G32),"-")</f>
        <v>34610897.549999997</v>
      </c>
      <c r="J32" s="27"/>
      <c r="K32" s="28"/>
    </row>
    <row r="33" spans="1:11">
      <c r="A33" s="27"/>
      <c r="B33" s="47" t="s">
        <v>28</v>
      </c>
      <c r="C33" s="47"/>
      <c r="D33" s="31">
        <v>17476975.039999954</v>
      </c>
      <c r="E33" s="31">
        <v>0</v>
      </c>
      <c r="F33" s="32">
        <f t="shared" ref="F33:F41" si="7">D33+E33</f>
        <v>17476975.039999954</v>
      </c>
      <c r="G33" s="31">
        <v>6851734.4099999899</v>
      </c>
      <c r="H33" s="31">
        <v>6851734.4099999899</v>
      </c>
      <c r="I33" s="32">
        <f t="shared" ref="I33:I41" si="8">IF(AND(F33&gt;=0,G33&gt;=0),(F33-G33),"-")</f>
        <v>10625240.629999965</v>
      </c>
      <c r="J33" s="27"/>
      <c r="K33" s="28"/>
    </row>
    <row r="34" spans="1:11">
      <c r="A34" s="27"/>
      <c r="B34" s="47" t="s">
        <v>29</v>
      </c>
      <c r="C34" s="47"/>
      <c r="D34" s="31">
        <v>7723729.2300000004</v>
      </c>
      <c r="E34" s="31">
        <v>0</v>
      </c>
      <c r="F34" s="32">
        <f t="shared" si="7"/>
        <v>7723729.2300000004</v>
      </c>
      <c r="G34" s="31">
        <v>3271709.5299999993</v>
      </c>
      <c r="H34" s="31">
        <v>3271709.5299999993</v>
      </c>
      <c r="I34" s="32">
        <f t="shared" si="8"/>
        <v>4452019.7000000011</v>
      </c>
      <c r="J34" s="27"/>
      <c r="K34" s="28"/>
    </row>
    <row r="35" spans="1:11">
      <c r="A35" s="27"/>
      <c r="B35" s="47" t="s">
        <v>30</v>
      </c>
      <c r="C35" s="47"/>
      <c r="D35" s="31">
        <f>'EAEPE FF-Real'!D31</f>
        <v>0</v>
      </c>
      <c r="E35" s="31">
        <f>'EAEPE FF-Real'!E31</f>
        <v>0</v>
      </c>
      <c r="F35" s="32">
        <f t="shared" si="7"/>
        <v>0</v>
      </c>
      <c r="G35" s="31">
        <f>'EAEPE FF-Real'!G31</f>
        <v>0</v>
      </c>
      <c r="H35" s="31">
        <f>'EAEPE FF-Real'!H31</f>
        <v>0</v>
      </c>
      <c r="I35" s="32">
        <f t="shared" si="8"/>
        <v>0</v>
      </c>
      <c r="J35" s="27"/>
      <c r="K35" s="28"/>
    </row>
    <row r="36" spans="1:11">
      <c r="A36" s="27"/>
      <c r="B36" s="47" t="s">
        <v>31</v>
      </c>
      <c r="C36" s="47"/>
      <c r="D36" s="31">
        <f>'EAEPE FF-Real'!D32</f>
        <v>0</v>
      </c>
      <c r="E36" s="31">
        <f>'EAEPE FF-Real'!E32</f>
        <v>0</v>
      </c>
      <c r="F36" s="32">
        <f t="shared" si="7"/>
        <v>0</v>
      </c>
      <c r="G36" s="31">
        <f>'EAEPE FF-Real'!G32</f>
        <v>0</v>
      </c>
      <c r="H36" s="31">
        <f>'EAEPE FF-Real'!H32</f>
        <v>0</v>
      </c>
      <c r="I36" s="32">
        <f t="shared" si="8"/>
        <v>0</v>
      </c>
      <c r="J36" s="27"/>
      <c r="K36" s="28"/>
    </row>
    <row r="37" spans="1:11">
      <c r="A37" s="27"/>
      <c r="B37" s="47" t="s">
        <v>32</v>
      </c>
      <c r="C37" s="47"/>
      <c r="D37" s="31">
        <f>'EAEPE FF-Real'!D33</f>
        <v>0</v>
      </c>
      <c r="E37" s="31">
        <f>'EAEPE FF-Real'!E33</f>
        <v>0</v>
      </c>
      <c r="F37" s="32">
        <f t="shared" si="7"/>
        <v>0</v>
      </c>
      <c r="G37" s="31">
        <f>'EAEPE FF-Real'!G33</f>
        <v>0</v>
      </c>
      <c r="H37" s="31">
        <f>'EAEPE FF-Real'!H33</f>
        <v>0</v>
      </c>
      <c r="I37" s="32">
        <f t="shared" si="8"/>
        <v>0</v>
      </c>
      <c r="J37" s="27"/>
      <c r="K37" s="28"/>
    </row>
    <row r="38" spans="1:11">
      <c r="A38" s="27"/>
      <c r="B38" s="47" t="s">
        <v>33</v>
      </c>
      <c r="C38" s="47"/>
      <c r="D38" s="31">
        <f>'EAEPE FF-Real'!D34</f>
        <v>0</v>
      </c>
      <c r="E38" s="31">
        <f>'EAEPE FF-Real'!E34</f>
        <v>0</v>
      </c>
      <c r="F38" s="32">
        <f t="shared" si="7"/>
        <v>0</v>
      </c>
      <c r="G38" s="31">
        <f>'EAEPE FF-Real'!G34</f>
        <v>0</v>
      </c>
      <c r="H38" s="31">
        <f>'EAEPE FF-Real'!H34</f>
        <v>0</v>
      </c>
      <c r="I38" s="32">
        <f t="shared" si="8"/>
        <v>0</v>
      </c>
      <c r="J38" s="27"/>
      <c r="K38" s="28"/>
    </row>
    <row r="39" spans="1:11">
      <c r="A39" s="27"/>
      <c r="B39" s="47" t="s">
        <v>34</v>
      </c>
      <c r="C39" s="47"/>
      <c r="D39" s="31">
        <v>12456849.34000002</v>
      </c>
      <c r="E39" s="31">
        <v>0</v>
      </c>
      <c r="F39" s="32">
        <f t="shared" si="7"/>
        <v>12456849.34000002</v>
      </c>
      <c r="G39" s="31">
        <v>5790971.2199999997</v>
      </c>
      <c r="H39" s="31">
        <v>5790971.2199999997</v>
      </c>
      <c r="I39" s="32">
        <f t="shared" si="8"/>
        <v>6665878.1200000206</v>
      </c>
      <c r="J39" s="27"/>
      <c r="K39" s="28"/>
    </row>
    <row r="40" spans="1:11">
      <c r="A40" s="27"/>
      <c r="B40" s="47" t="s">
        <v>35</v>
      </c>
      <c r="C40" s="47"/>
      <c r="D40" s="31">
        <f>'EAEPE FF-Real'!D36</f>
        <v>0</v>
      </c>
      <c r="E40" s="31">
        <f>'EAEPE FF-Real'!E36</f>
        <v>0</v>
      </c>
      <c r="F40" s="32">
        <f t="shared" si="7"/>
        <v>0</v>
      </c>
      <c r="G40" s="31">
        <f>'EAEPE FF-Real'!G36</f>
        <v>0</v>
      </c>
      <c r="H40" s="31">
        <f>'EAEPE FF-Real'!H36</f>
        <v>0</v>
      </c>
      <c r="I40" s="32">
        <f t="shared" si="8"/>
        <v>0</v>
      </c>
      <c r="J40" s="27"/>
      <c r="K40" s="28"/>
    </row>
    <row r="41" spans="1:11">
      <c r="A41" s="27"/>
      <c r="B41" s="47" t="s">
        <v>36</v>
      </c>
      <c r="C41" s="47"/>
      <c r="D41" s="31">
        <v>19524451.020000003</v>
      </c>
      <c r="E41" s="31">
        <f>'EAEPE FF-Real'!E37</f>
        <v>244602.08999999994</v>
      </c>
      <c r="F41" s="32">
        <f t="shared" si="7"/>
        <v>19769053.110000003</v>
      </c>
      <c r="G41" s="31">
        <v>6901294.0099999942</v>
      </c>
      <c r="H41" s="31">
        <v>6878581.2099999934</v>
      </c>
      <c r="I41" s="32">
        <f t="shared" si="8"/>
        <v>12867759.100000009</v>
      </c>
      <c r="J41" s="27"/>
      <c r="K41" s="28"/>
    </row>
    <row r="42" spans="1:11">
      <c r="A42" s="27"/>
      <c r="B42" s="6"/>
      <c r="C42" s="7"/>
      <c r="D42" s="34"/>
      <c r="E42" s="34"/>
      <c r="F42" s="34"/>
      <c r="G42" s="34"/>
      <c r="H42" s="34"/>
      <c r="I42" s="34"/>
      <c r="J42" s="27"/>
      <c r="K42" s="28"/>
    </row>
    <row r="43" spans="1:11">
      <c r="A43" s="27"/>
      <c r="B43" s="49" t="s">
        <v>37</v>
      </c>
      <c r="C43" s="49"/>
      <c r="D43" s="35">
        <f t="shared" ref="D43:H43" si="9">SUM(D44:D47)</f>
        <v>0</v>
      </c>
      <c r="E43" s="35">
        <f t="shared" si="9"/>
        <v>19900201.23</v>
      </c>
      <c r="F43" s="35">
        <f>D43+E43</f>
        <v>19900201.23</v>
      </c>
      <c r="G43" s="36">
        <f t="shared" si="9"/>
        <v>25794443.34</v>
      </c>
      <c r="H43" s="35">
        <f t="shared" si="9"/>
        <v>25794443.34</v>
      </c>
      <c r="I43" s="35">
        <f>IF(AND(F43&gt;=0,G43&gt;=0),(F43-G43),"-")</f>
        <v>-5894242.1099999994</v>
      </c>
      <c r="J43" s="27"/>
      <c r="K43" s="28"/>
    </row>
    <row r="44" spans="1:11">
      <c r="A44" s="27"/>
      <c r="B44" s="47" t="s">
        <v>38</v>
      </c>
      <c r="C44" s="47"/>
      <c r="D44" s="31">
        <f>'EAEPE FF-Real'!D39</f>
        <v>0</v>
      </c>
      <c r="E44" s="31">
        <v>0</v>
      </c>
      <c r="F44" s="32">
        <f t="shared" ref="F44:F47" si="10">D44+E44</f>
        <v>0</v>
      </c>
      <c r="G44" s="31">
        <v>5894242.1099999994</v>
      </c>
      <c r="H44" s="31">
        <v>5894242.1099999994</v>
      </c>
      <c r="I44" s="32">
        <f>IF(AND(F44&gt;=0,G44&gt;=0),(F44-G44),"-")</f>
        <v>-5894242.1099999994</v>
      </c>
      <c r="J44" s="27"/>
      <c r="K44" s="28"/>
    </row>
    <row r="45" spans="1:11">
      <c r="A45" s="27"/>
      <c r="B45" s="47" t="s">
        <v>50</v>
      </c>
      <c r="C45" s="47"/>
      <c r="D45" s="31">
        <f>'EAEPE FF-Real'!D40</f>
        <v>0</v>
      </c>
      <c r="E45" s="31">
        <f>'EAEPE FF-Real'!E40</f>
        <v>0</v>
      </c>
      <c r="F45" s="32">
        <f t="shared" si="10"/>
        <v>0</v>
      </c>
      <c r="G45" s="31">
        <f>'EAEPE FF-Real'!G40</f>
        <v>0</v>
      </c>
      <c r="H45" s="31">
        <f>'EAEPE FF-Real'!H40</f>
        <v>0</v>
      </c>
      <c r="I45" s="32">
        <f>IF(AND(F45&gt;=0,G45&gt;=0),(F45-G45),"-")</f>
        <v>0</v>
      </c>
      <c r="J45" s="27"/>
      <c r="K45" s="28"/>
    </row>
    <row r="46" spans="1:11">
      <c r="A46" s="27"/>
      <c r="B46" s="47" t="s">
        <v>39</v>
      </c>
      <c r="C46" s="47"/>
      <c r="D46" s="31">
        <f>'EAEPE FF-Real'!D41</f>
        <v>0</v>
      </c>
      <c r="E46" s="31">
        <f>'EAEPE FF-Real'!E41</f>
        <v>0</v>
      </c>
      <c r="F46" s="32">
        <f t="shared" si="10"/>
        <v>0</v>
      </c>
      <c r="G46" s="31">
        <f>'EAEPE FF-Real'!G41</f>
        <v>0</v>
      </c>
      <c r="H46" s="31">
        <f>'EAEPE FF-Real'!H41</f>
        <v>0</v>
      </c>
      <c r="I46" s="32">
        <f>IF(AND(F46&gt;=0,G46&gt;=0),(F46-G46),"-")</f>
        <v>0</v>
      </c>
      <c r="J46" s="27"/>
      <c r="K46" s="28"/>
    </row>
    <row r="47" spans="1:11">
      <c r="A47" s="27"/>
      <c r="B47" s="47" t="s">
        <v>40</v>
      </c>
      <c r="C47" s="47"/>
      <c r="D47" s="31">
        <f>'EAEPE FF-Real'!D42</f>
        <v>0</v>
      </c>
      <c r="E47" s="31">
        <f>'EAEPE FF-Real'!E42</f>
        <v>19900201.23</v>
      </c>
      <c r="F47" s="32">
        <f t="shared" si="10"/>
        <v>19900201.23</v>
      </c>
      <c r="G47" s="31">
        <v>19900201.23</v>
      </c>
      <c r="H47" s="31">
        <v>19900201.23</v>
      </c>
      <c r="I47" s="32">
        <f>IF(AND(F47&gt;=0,G47&gt;=0),(F47-G47),"-")</f>
        <v>0</v>
      </c>
      <c r="J47" s="27"/>
      <c r="K47" s="28"/>
    </row>
    <row r="48" spans="1:11">
      <c r="A48" s="27"/>
      <c r="B48" s="10"/>
      <c r="C48" s="11"/>
      <c r="D48" s="12"/>
      <c r="E48" s="12"/>
      <c r="F48" s="12"/>
      <c r="G48" s="12"/>
      <c r="H48" s="12"/>
      <c r="I48" s="12"/>
      <c r="J48" s="27"/>
      <c r="K48" s="28"/>
    </row>
    <row r="49" spans="1:11">
      <c r="A49" s="27"/>
      <c r="B49" s="15"/>
      <c r="C49" s="16" t="s">
        <v>41</v>
      </c>
      <c r="D49" s="37">
        <f t="shared" ref="D49:H49" si="11">SUM(D13,D23,D32,D43)</f>
        <v>2333180824.4400034</v>
      </c>
      <c r="E49" s="37">
        <f t="shared" si="11"/>
        <v>23853624.589999996</v>
      </c>
      <c r="F49" s="37">
        <f>D49+E49</f>
        <v>2357034449.0300035</v>
      </c>
      <c r="G49" s="37">
        <f t="shared" si="11"/>
        <v>1028304861.9700009</v>
      </c>
      <c r="H49" s="37">
        <f t="shared" si="11"/>
        <v>1010617099.960001</v>
      </c>
      <c r="I49" s="37">
        <f>IF(AND(F49&gt;=0,G49&gt;=0),(F49-G49),"-")</f>
        <v>1328729587.0600028</v>
      </c>
      <c r="J49" s="27"/>
      <c r="K49" s="28"/>
    </row>
    <row r="50" spans="1:1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>
      <c r="A51" s="27"/>
      <c r="B51" s="27" t="s">
        <v>44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1:11" ht="15" customHeight="1">
      <c r="A52" s="27"/>
      <c r="B52" s="27"/>
      <c r="C52" s="27"/>
      <c r="D52" s="27"/>
      <c r="E52" s="27"/>
      <c r="F52" s="27"/>
      <c r="G52" s="63" t="s">
        <v>53</v>
      </c>
      <c r="H52" s="63"/>
      <c r="I52" s="63"/>
      <c r="J52" s="27"/>
      <c r="K52" s="28"/>
    </row>
    <row r="53" spans="1:11" ht="15" customHeight="1">
      <c r="A53" s="27"/>
      <c r="B53" s="27"/>
      <c r="C53" s="38"/>
      <c r="D53" s="27"/>
      <c r="E53" s="27"/>
      <c r="F53" s="27"/>
      <c r="G53" s="63"/>
      <c r="H53" s="63"/>
      <c r="I53" s="63"/>
      <c r="J53" s="27"/>
      <c r="K53" s="28"/>
    </row>
    <row r="54" spans="1:11">
      <c r="A54" s="27"/>
      <c r="B54" s="27"/>
      <c r="C54" s="39" t="s">
        <v>47</v>
      </c>
      <c r="D54" s="27"/>
      <c r="E54" s="27"/>
      <c r="F54" s="27"/>
      <c r="G54" s="63"/>
      <c r="H54" s="63"/>
      <c r="I54" s="63"/>
      <c r="J54" s="27"/>
      <c r="K54" s="28"/>
    </row>
    <row r="55" spans="1:11">
      <c r="A55" s="27"/>
      <c r="B55" s="27"/>
      <c r="C55" s="39" t="s">
        <v>48</v>
      </c>
      <c r="D55" s="27"/>
      <c r="E55" s="27"/>
      <c r="F55" s="27"/>
      <c r="G55" s="27"/>
      <c r="H55" s="27"/>
      <c r="I55" s="27"/>
      <c r="J55" s="27"/>
      <c r="K55" s="28"/>
    </row>
    <row r="56" spans="1:11">
      <c r="A56" s="27"/>
      <c r="B56" s="28"/>
      <c r="C56" s="27"/>
      <c r="D56" s="27"/>
      <c r="E56" s="27"/>
      <c r="F56" s="27"/>
      <c r="G56" s="27"/>
      <c r="H56" s="27"/>
      <c r="I56" s="27"/>
      <c r="J56" s="27"/>
      <c r="K56" s="28"/>
    </row>
    <row r="57" spans="1:11">
      <c r="A57" s="1"/>
      <c r="B57" s="1"/>
      <c r="C57" s="1"/>
      <c r="F57" s="1"/>
      <c r="G57" s="1"/>
      <c r="H57" s="1"/>
      <c r="I57" s="1"/>
      <c r="J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41">
    <mergeCell ref="B9:C11"/>
    <mergeCell ref="D9:H9"/>
    <mergeCell ref="I9:I10"/>
    <mergeCell ref="B3:J3"/>
    <mergeCell ref="B4:J4"/>
    <mergeCell ref="B5:I5"/>
    <mergeCell ref="B6:I6"/>
    <mergeCell ref="B7:I7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38:C38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46:C46"/>
    <mergeCell ref="B47:C47"/>
    <mergeCell ref="G52:I54"/>
    <mergeCell ref="B39:C39"/>
    <mergeCell ref="B40:C40"/>
    <mergeCell ref="B41:C41"/>
    <mergeCell ref="B43:C43"/>
    <mergeCell ref="B44:C44"/>
    <mergeCell ref="B45:C45"/>
  </mergeCells>
  <conditionalFormatting sqref="D14:E21">
    <cfRule type="cellIs" dxfId="9" priority="10" stopIfTrue="1" operator="equal">
      <formula>0</formula>
    </cfRule>
  </conditionalFormatting>
  <conditionalFormatting sqref="D24:D30">
    <cfRule type="cellIs" dxfId="8" priority="9" stopIfTrue="1" operator="equal">
      <formula>0</formula>
    </cfRule>
  </conditionalFormatting>
  <conditionalFormatting sqref="G14:H21">
    <cfRule type="cellIs" dxfId="7" priority="8" stopIfTrue="1" operator="equal">
      <formula>0</formula>
    </cfRule>
  </conditionalFormatting>
  <conditionalFormatting sqref="G24:H30">
    <cfRule type="cellIs" dxfId="6" priority="7" stopIfTrue="1" operator="equal">
      <formula>0</formula>
    </cfRule>
  </conditionalFormatting>
  <conditionalFormatting sqref="D35:E38 D33:D34 D40:E41 D39">
    <cfRule type="cellIs" dxfId="5" priority="6" stopIfTrue="1" operator="equal">
      <formula>0</formula>
    </cfRule>
  </conditionalFormatting>
  <conditionalFormatting sqref="G35:H41 G33:G34">
    <cfRule type="cellIs" dxfId="4" priority="5" stopIfTrue="1" operator="equal">
      <formula>0</formula>
    </cfRule>
  </conditionalFormatting>
  <conditionalFormatting sqref="D44:E47">
    <cfRule type="cellIs" dxfId="3" priority="4" stopIfTrue="1" operator="equal">
      <formula>0</formula>
    </cfRule>
  </conditionalFormatting>
  <conditionalFormatting sqref="G44:H47">
    <cfRule type="cellIs" dxfId="2" priority="3" stopIfTrue="1" operator="equal">
      <formula>0</formula>
    </cfRule>
  </conditionalFormatting>
  <conditionalFormatting sqref="H33:H34">
    <cfRule type="cellIs" dxfId="1" priority="2" stopIfTrue="1" operator="equal">
      <formula>0</formula>
    </cfRule>
  </conditionalFormatting>
  <conditionalFormatting sqref="E39 E33:E34 E24:E30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4:H47 D33:E41 G14:H21 G24:H30 D14:E21 G33:H41 D44:E47 D24:E30" xr:uid="{B2956AB6-2473-4D3B-8179-B6D89CCA8F7C}">
      <formula1>-20000000000</formula1>
      <formula2>20000000000</formula2>
    </dataValidation>
  </dataValidation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EAEPE FF-Real</vt:lpstr>
      <vt:lpstr>EAEPE FF-Entregable</vt:lpstr>
      <vt:lpstr>'EAEPE FF-Entregable'!Área_de_impresión</vt:lpstr>
      <vt:lpstr>'EAEPE FF-Real'!Área_de_impresión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2022-03-22T22:38:58Z</cp:lastPrinted>
  <dcterms:created xsi:type="dcterms:W3CDTF">2014-10-31T18:17:16Z</dcterms:created>
  <dcterms:modified xsi:type="dcterms:W3CDTF">2022-09-20T18:57:53Z</dcterms:modified>
</cp:coreProperties>
</file>