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'TRANPARENCIA-2014'!$A$8:$R$29</definedName>
    <definedName name="_xlnm.Print_Area" localSheetId="0">'TRANPARENCIA-2014'!$A$1:$S$10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P20" i="1" l="1"/>
  <c r="P18" i="1"/>
  <c r="P14" i="1"/>
  <c r="P13" i="1"/>
  <c r="P12" i="1"/>
  <c r="P10" i="1"/>
  <c r="L27" i="1"/>
  <c r="P27" i="1" s="1"/>
  <c r="L26" i="1"/>
  <c r="P26" i="1" s="1"/>
  <c r="L25" i="1"/>
  <c r="P25" i="1" s="1"/>
  <c r="L24" i="1"/>
  <c r="P24" i="1"/>
  <c r="L23" i="1"/>
  <c r="P23" i="1" s="1"/>
  <c r="L22" i="1"/>
  <c r="P22" i="1" s="1"/>
  <c r="L21" i="1"/>
  <c r="P21" i="1" s="1"/>
  <c r="L17" i="1"/>
  <c r="P17" i="1" s="1"/>
  <c r="L16" i="1"/>
  <c r="P16" i="1" s="1"/>
  <c r="L15" i="1"/>
  <c r="P15" i="1" s="1"/>
</calcChain>
</file>

<file path=xl/sharedStrings.xml><?xml version="1.0" encoding="utf-8"?>
<sst xmlns="http://schemas.openxmlformats.org/spreadsheetml/2006/main" count="203" uniqueCount="126">
  <si>
    <t>ADJUDICACIÓN DIRECTA</t>
  </si>
  <si>
    <t>CFI-030925-DB5</t>
  </si>
  <si>
    <t>ING. GABRIEL ISAIAS DE LA MORA TAMAYO</t>
  </si>
  <si>
    <t>PAVIMENTO HIDRÁULICO</t>
  </si>
  <si>
    <t>ING. RAYMUNDO ACOSTA ACOSTA</t>
  </si>
  <si>
    <t>PEI-121004-DT2</t>
  </si>
  <si>
    <t xml:space="preserve">PAVIMENTOS E INFRAESTRUCTURA VIAL DE MÉXICO, S.A. DE C.V.  </t>
  </si>
  <si>
    <t>ING. ADOLFO FLORES ESTRELLA</t>
  </si>
  <si>
    <t>DRENAJE Y ALCANTARILLADO</t>
  </si>
  <si>
    <t>ING. JORGE PANTOJA JIMENEZ</t>
  </si>
  <si>
    <t>ING. LUIS DEMETRIO CATEDRAL MUÑOZ</t>
  </si>
  <si>
    <t>CRA-100723-PP7</t>
  </si>
  <si>
    <t xml:space="preserve">CONSORCIO ROJA ASESORIA Y PROYECTOS, S.A. DE C.V. </t>
  </si>
  <si>
    <t>EL REFUGIO</t>
  </si>
  <si>
    <t>AGUA POTABLE</t>
  </si>
  <si>
    <t>VCO-130604-N15</t>
  </si>
  <si>
    <t xml:space="preserve">VELPA CONSTRUCCIONES, S. DE R.L. DE C.V. </t>
  </si>
  <si>
    <t>GCP-080129-AMA</t>
  </si>
  <si>
    <t xml:space="preserve">GRUPO CONSTRUCTOR PAVIMAQ, S.A. DE C.V.  </t>
  </si>
  <si>
    <t>EMPEDRADO ZAMPEADO</t>
  </si>
  <si>
    <t>ING. JOSÉ SANTOS DÍAZ CASILLAS</t>
  </si>
  <si>
    <t>BARRIO DE SANTA MARÍA</t>
  </si>
  <si>
    <t>CIN-101029-PR5</t>
  </si>
  <si>
    <t xml:space="preserve">CCR INGENIEROS, S.A. DE C.V. </t>
  </si>
  <si>
    <t>LA GUADALUPANA</t>
  </si>
  <si>
    <t>PEI-020208-RWO</t>
  </si>
  <si>
    <t>PROYECTOS E INSUMOS INDUSTRIALES JELP, S.A. DE C.V.</t>
  </si>
  <si>
    <t>ALFREDO BARBA</t>
  </si>
  <si>
    <t>AGUA POTABLE EN LA CALLE ABELARDO RODRÍGUEZ ENTRE CALLE SANTA LUCÍA Y SAN ANTONIO Y 20 MTS A CERRADA, EN LA COLONIA FCO I MADERO, EN EL MUNICIPIO DE SAN PEDRO TLAQUEPAQUE, JALISCO.</t>
  </si>
  <si>
    <t>FAISM 002/2014</t>
  </si>
  <si>
    <t>ALCANTARILLADO SANITARIO</t>
  </si>
  <si>
    <t>EGC 030102-TA7</t>
  </si>
  <si>
    <t xml:space="preserve">E.S. GRUPO CONSTRUCTOR, S.A. DE C.V.  </t>
  </si>
  <si>
    <t>JUAN DE LA BARRERA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</si>
  <si>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</si>
  <si>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</si>
  <si>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</si>
  <si>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</si>
  <si>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</si>
  <si>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</si>
  <si>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</si>
  <si>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</si>
  <si>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</si>
  <si>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</si>
  <si>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</si>
  <si>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</si>
  <si>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</si>
  <si>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L.C.P. HUGO FRANCISCO MAGAÑA BARREDA</t>
  </si>
  <si>
    <t>ING. FERDINAND ALBERTO SÁNCHEZ SEGURA</t>
  </si>
  <si>
    <t>C.P.A. RICARDO ENRIQUE ANAYA CÁRDENAS</t>
  </si>
  <si>
    <t>ING. JULIO EDUARDO LÓPEZ PÉREZ</t>
  </si>
  <si>
    <t>ING. RAÚL RÍOS CORONADO</t>
  </si>
  <si>
    <t>m.l.</t>
  </si>
  <si>
    <t>UNIDAD</t>
  </si>
  <si>
    <t xml:space="preserve">SUPERFICIE CONSTRUIDA </t>
  </si>
  <si>
    <t>COSTO POR UNIDAD DE SUP. CONSTRUIDA</t>
  </si>
  <si>
    <t>LAS JUNTAS</t>
  </si>
  <si>
    <t xml:space="preserve">DIVICON, S.A. DE C.V. </t>
  </si>
  <si>
    <t>ING. GABRIEL ISAÍAS DE LA MORA TAMAYO</t>
  </si>
  <si>
    <t xml:space="preserve">CONSTRUCTORA FISCON, S.A. DE C.V. </t>
  </si>
  <si>
    <t>MONTO EJERCIDO*</t>
  </si>
  <si>
    <t>CZM 01/2014</t>
  </si>
  <si>
    <t>ALCANTARILLADO EN LA CALLE CHURUBUSCO ENTRE JUAN DE LA BARRERA Y SANTIAGO XICOTÉNCATL, EN LA COLONIA JUAN DE LA BARRERA, EN EL MUNICIPIO DE SAN PEDRO TLAQUEPAQUE, JALISCO.</t>
  </si>
  <si>
    <t xml:space="preserve">WENCES CONSTRUCCIONES, S.A. DE C.V. </t>
  </si>
  <si>
    <t>C. OFELIA REYES ESTRELLA</t>
  </si>
  <si>
    <t>43307002-PCUF-03/11-14</t>
  </si>
  <si>
    <t>ADECUACIÓN DE VIALIDAD EN EMPEDRADO ZAMPEADO EN AV. COLIMA (VÍAS MANZANILLO) ENTRE CALLE MOCTEZUMA A AV. ARTESANOS; EMILIANO ZAPATA DE PRIV. EMILIANO ZAPATA A AV. COLIMA (VÍAS MANZANILLO) Y CALLE IGNACIO ALLENDE DE AV. COLIMA (VÍAS MANZANILLO) A CALLE CUAUHTÉMOC, EN EL NODO VIAL LAS JUNTAS, EN EL MUNICIPIO DE SAN PEDRO TLAQUEPAQUE, JALISCO.</t>
  </si>
  <si>
    <t xml:space="preserve">CONSTRUINGENIUM, S.A. DE C.V.  </t>
  </si>
  <si>
    <t>C. EVANGELINA JIMENEZ RODRIGUEZ</t>
  </si>
  <si>
    <t>FAISM 019/2014</t>
  </si>
  <si>
    <t>FAISM 020/2014</t>
  </si>
  <si>
    <t>FAISM 021/2014</t>
  </si>
  <si>
    <t>FAISM 022/2014</t>
  </si>
  <si>
    <t>FAISM 023/2014</t>
  </si>
  <si>
    <t>FAISM 024/2014</t>
  </si>
  <si>
    <t>FAISM 027/2014</t>
  </si>
  <si>
    <t>FAISM 029/2014</t>
  </si>
  <si>
    <t>FAISM 044/2014</t>
  </si>
  <si>
    <t>FAISM 049/2014</t>
  </si>
  <si>
    <t>FAISM 050/2014</t>
  </si>
  <si>
    <t>FAISM 053/2014</t>
  </si>
  <si>
    <t>REVESTIMIENTO CON EMPEDRADO ZAMPEADO EN LA CALLE ABELARDO RODRÍGUEZ ENTRE CALLE SANTA LUCÍA Y SAN ANTONIO Y 20 MTS A CERRADA, EN LA COLONIA FCO I MADERO, EN EL MUNICIPIO DE SAN PEDRO TLAQUEPAQUE, JALISCO.</t>
  </si>
  <si>
    <t>43307002-FOPEDEP-04-1/14</t>
  </si>
  <si>
    <t>43307002-FOPEDEP-05-1/14</t>
  </si>
  <si>
    <t>43307002-FOPEDEP-06-1/14</t>
  </si>
  <si>
    <t>REVESTIMIENTO CON EMPEDRADO ZAMPEADO EN LA PRIV. LA VILLA CRUZA CON CALLE JUAN DE LA BARRERA Y TEPEYAC, EN LA COLONIA LA GUADALUPANA, EN EL MUNICIPIO DE SAN PEDRO TLAQUEPAQUE, JALISCO</t>
  </si>
  <si>
    <t>EL ING. EDGAR ALFREDO RIVERA GARCÍA</t>
  </si>
  <si>
    <t>FCO I MADERO</t>
  </si>
  <si>
    <t xml:space="preserve">SERVICIOS INDUSTRIALES MERINO, S.A. DE C.V.  </t>
  </si>
  <si>
    <t>ING. JOSÉ MARÍA MERINO BARBA</t>
  </si>
  <si>
    <t>SIM-020417-EN0</t>
  </si>
  <si>
    <t>WCO-130628-TM3</t>
  </si>
  <si>
    <t>CON-081125-GE7</t>
  </si>
  <si>
    <t xml:space="preserve">$12´779,635.12 </t>
  </si>
  <si>
    <t>REVESTIMIENTO CON EMPEDRADO ZAMPEADO EN LA CALLE  MANUEL ALBERTI DE CATAMARCA A LÁZARO CÁRDENAS, EN LA COLONIA BUENOS AIRES, EN EL MUNICIPIO DE SAN PEDRO TLAQUEPAQUE, JALISCO.</t>
  </si>
  <si>
    <t>BUENOS AIRES</t>
  </si>
  <si>
    <t>REVESTIMIENTO CON EMPEDRADO ZAMPEADO EN LA CALLE PRIMAVERA DE CALLE SAN MARCOS A FRANCISCO SILVA ROMERO, EN LA COLONIA ÁLVARO OBREGÓN, EN EL MUNICIPIO DE SAN PEDRO TLAQUEPAQUE, JALISCO.</t>
  </si>
  <si>
    <t>ÁLVARO OBREGÓN</t>
  </si>
  <si>
    <t>ING. JORGE ALBERTO MENA ADAMES</t>
  </si>
  <si>
    <t xml:space="preserve"> DIV-010905-510</t>
  </si>
  <si>
    <t>REVESTIMIENTO CON EMPEDRADO ZAMPEADO EN LA PRIV. IGNACIO MEJÍA DE CALLE HIDALGO A CALLE MEZQUITE, EN LA COLONIA EL REFUGIO, EN EL MUNICIPIO DE SAN PEDRO TLAQUEPAQUE, JALISCO.</t>
  </si>
  <si>
    <t>ING. SERGIO ADRIÁN LLAMAS MONREAL</t>
  </si>
  <si>
    <t>LAMS-500131-2T6</t>
  </si>
  <si>
    <t>REVESTIMIENTO CON EMPEDRADO ZAMPEADO EN LA PRIV. SANTA PATRICIA AL CRUCE CON SANTOS DEGOLLADO, EN LA COLONIA EL REFUGIO, EN EL MUNICIPIO DE SAN PEDRO TLAQUEPAQUE, JALISCO</t>
  </si>
  <si>
    <t>C. LIBRADO ÁLVAREZ MARTÍNEZ</t>
  </si>
  <si>
    <t>REVESTIMIENTO CON EMPEDRADO ZAMPEADO EN LA CALLE DIONISIO RODRÍGUEZ DE ÁVILA CAMACHO A SALAMANCA, EN LA COLONIA SAN MARTÍN DE LAS FLORES, EN EL MUNICIPIO DE SAN PEDRO TLAQUEPAQUE, JALISCO.</t>
  </si>
  <si>
    <t>SAN MARTÌN DE LAS FLORES</t>
  </si>
  <si>
    <t xml:space="preserve"> $1’075,153.00 </t>
  </si>
  <si>
    <t>C. ÓSCAR OSVALDO ALENCASTRO GONZÁLEZ</t>
  </si>
  <si>
    <t>REVESTIMIENTO CON EMPEDRADO ZAMPEADO EN LA PRIV. RODOLFO FIERRO AL CRUCE CON AV. PATRIA, EN LA COLONIA ALFREDO BARBA, EN EL MUNICIPIO DE SAN PEDRO TLAQUEPAQUE, JALISCO.</t>
  </si>
  <si>
    <t>AGUA POTABLE EN LA CALLE MANUEL ALBERTI DE CATAMARCA A LÁZARO CÁRDENAS, EN LA COLONIA BUENOS AIRES, EN EL MUNICIPIO DE SAN PEDRO TLAQUEPAQUE, JALISCO.</t>
  </si>
  <si>
    <t>DRENAJE Y ALCANTARILLADO EN LA CALLE MANUEL ALBERTI DE CATAMARCA A LÁZARO CÁRDENAS, EN LA COLONIA BUENOS AIRES, EN EL MUNICIPIO DE SAN PEDRO TLAQUEPAQUE, JALISCO.</t>
  </si>
  <si>
    <t>DRENAJE Y ALCANTARILLADO EN LA CALLE ABELARDO RODRÍGUEZ ENTRE CALLE SANTA LUCÍA Y SAN ANTONIO Y 20 MTS A CERRADA, EN LA COLONIA FCO I MADERO, EN EL MUNICIPIO DE SAN PEDRO TLAQUEPAQUE, JALISCO.</t>
  </si>
  <si>
    <t xml:space="preserve">QUANTUM CONSTRUCTORES Y PROYECTOS, S.A. DE C.V. </t>
  </si>
  <si>
    <t>ALCANTARILLADO PLUVIAL EN LA CALLE TENOCH ENTRE VIRREY Y CANAL, EN LA COLONIA JARDINES DE SANTA MARÍA, EN EL MUNICIPIO DE SAN PEDRO TLAQUEPAQUE, JALISCO.</t>
  </si>
  <si>
    <t>JARDINES DE SANTA MARÌA</t>
  </si>
  <si>
    <t>ING. JOSÉ SERGIO CARMONA RUVALCABA</t>
  </si>
  <si>
    <t>QCP-130717-2S6</t>
  </si>
  <si>
    <t>EMPEDRADO ZAMPEADO EN LA CALLE UNIÓN DESDE CALLE INDEPENDENCIA HASTA CALLE 5 DE MAYO, EN LA COLONIA SAN MARTIN DE LAS FLORES DE ABAJO, EN EL MUNICIPIO DE SAN PEDRO TLAQUEPAQUE, JALISCO.</t>
  </si>
  <si>
    <t>SAN MARTIN DE LAS FLORES DE ABAJO</t>
  </si>
  <si>
    <t>EMPEDRADO ZAMPEADO EN LA CALLE RAMÓN MARTÍNEZ ZAMORA ENTRE PERIFÉRICO E INCALPA, EN LA COLONIA LÓPEZ COTILLA, EN EL MUNICIPIO DE SAN PEDRO TLAQUEPAQUE, JALISCO.</t>
  </si>
  <si>
    <t>LÒPEZ COTILLA</t>
  </si>
  <si>
    <t>PAVIMENTO DE CONCRETO HIDRÁULICO EN LA CALLE MATAMOROS DE MARCOS MONTERO RUIZ A OCAMPO, EN LA COLONIA BARRIO DE SANTA MARÍA, EN EL MUNICIPIO DE SAN PEDRO TLAQUEPAQUE, JALISCO.</t>
  </si>
  <si>
    <r>
      <t>m</t>
    </r>
    <r>
      <rPr>
        <vertAlign val="superscript"/>
        <sz val="12"/>
        <rFont val="Arial"/>
        <family val="2"/>
      </rPr>
      <t>2</t>
    </r>
  </si>
  <si>
    <t>CANCELADA</t>
  </si>
  <si>
    <t>CONTRATOS DE OBRA PÚBLICA SUSCRITOS 
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</si>
</sst>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[$$-80A]#,##0.00"/>
    <numFmt numFmtId="166" formatCode="[$-80A]d&quot; de &quot;mmmm&quot; de &quot;yyyy;@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color rgb="FF000000"/>
      <name val="Arial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theme="1"/>
      <name val="Gill Sans M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Font="1"/>
    <xf numFmtId="0" fontId="0" fillId="24" borderId="0" xfId="0" applyFill="1"/>
    <xf numFmtId="0" fontId="0" fillId="0" borderId="0" xfId="0" applyFill="1"/>
    <xf numFmtId="165" fontId="0" fillId="0" borderId="0" xfId="0" applyNumberFormat="1"/>
    <xf numFmtId="0" fontId="2" fillId="0" borderId="9" xfId="3" applyFont="1" applyFill="1" applyBorder="1" applyAlignment="1">
      <alignment horizontal="center" vertical="center" wrapText="1" shrinkToFit="1"/>
    </xf>
    <xf numFmtId="0" fontId="0" fillId="0" borderId="9" xfId="4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1" fillId="0" borderId="9" xfId="5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 shrinkToFit="1"/>
    </xf>
    <xf numFmtId="0" fontId="0" fillId="0" borderId="10" xfId="4" applyFont="1" applyFill="1" applyBorder="1" applyAlignment="1">
      <alignment horizontal="center" vertical="center" wrapText="1" shrinkToFit="1"/>
    </xf>
    <xf numFmtId="0" fontId="0" fillId="0" borderId="10" xfId="3" applyFont="1" applyFill="1" applyBorder="1" applyAlignment="1">
      <alignment horizontal="center" vertical="center" wrapText="1" shrinkToFit="1"/>
    </xf>
    <xf numFmtId="0" fontId="1" fillId="0" borderId="10" xfId="5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2" fillId="0" borderId="9" xfId="4" applyNumberFormat="1" applyFont="1" applyFill="1" applyBorder="1" applyAlignment="1">
      <alignment horizontal="center" vertical="center" wrapText="1"/>
    </xf>
    <xf numFmtId="0" fontId="0" fillId="0" borderId="9" xfId="4" applyFont="1" applyFill="1" applyBorder="1" applyAlignment="1">
      <alignment horizontal="center" vertical="center" wrapText="1"/>
    </xf>
    <xf numFmtId="165" fontId="0" fillId="0" borderId="9" xfId="4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10" xfId="4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166" fontId="2" fillId="0" borderId="9" xfId="4" applyNumberFormat="1" applyFont="1" applyFill="1" applyBorder="1" applyAlignment="1">
      <alignment horizontal="center" vertical="center" wrapText="1" shrinkToFit="1"/>
    </xf>
    <xf numFmtId="0" fontId="6" fillId="25" borderId="9" xfId="0" applyFont="1" applyFill="1" applyBorder="1" applyAlignment="1">
      <alignment horizontal="center" vertical="center" shrinkToFit="1"/>
    </xf>
    <xf numFmtId="166" fontId="2" fillId="25" borderId="9" xfId="4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25" borderId="9" xfId="3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 shrinkToFit="1"/>
    </xf>
    <xf numFmtId="0" fontId="0" fillId="26" borderId="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27" fillId="0" borderId="0" xfId="4" applyFont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 shrinkToFit="1"/>
    </xf>
    <xf numFmtId="0" fontId="7" fillId="26" borderId="12" xfId="0" applyFont="1" applyFill="1" applyBorder="1" applyAlignment="1">
      <alignment horizontal="center" vertical="center" wrapText="1" shrinkToFit="1"/>
    </xf>
  </cellXfs>
  <cellStyles count="46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4</xdr:col>
      <xdr:colOff>1398058</xdr:colOff>
      <xdr:row>6</xdr:row>
      <xdr:rowOff>171450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4122208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21-2014%20E.S.%20GRUPO%20CONSTRUCTOR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FOPEDEP\FOPEDEP%2006-1-14%20GRUPO%20CONSTRUCTOR%20PAVIMA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22-2014%20DIVIC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23-2014%20ING.%20SERGIO%20ADRIAN%20LLAM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44-2014%20E.S.%20GRUPO%20CONSTRUCTO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49-2014%20E.S.%20GRUPO%20CONSTRUCTO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50-2014%20MERINO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POA%20(FAISM)\FAISM%20053-2014%20QUANTUM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FOPEDEP\FOPEDEP%2004-1-14%20CONSTRUCTORA%20FISC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ORDENES%20DE%20TRABAJO\FOPEDEP\FOPEDEP%2005-1-14%20PAVIMENTOS%20E%20INFRAESTRUCTURA%20V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  <sheetName val="TRANPARENCIA-2014"/>
    </sheetNames>
    <sheetDataSet>
      <sheetData sheetId="0">
        <row r="21">
          <cell r="K21">
            <v>1647563</v>
          </cell>
        </row>
      </sheetData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2">
          <cell r="K22">
            <v>3310567.93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  <sheetName val="TRANPARENCIA-2014"/>
    </sheetNames>
    <sheetDataSet>
      <sheetData sheetId="0">
        <row r="21">
          <cell r="K21">
            <v>804109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1">
          <cell r="K21">
            <v>681191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1">
          <cell r="K21">
            <v>518527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1">
          <cell r="K21">
            <v>461425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1">
          <cell r="K21">
            <v>237257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1">
          <cell r="K21">
            <v>1136889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2">
          <cell r="K22">
            <v>2187291.29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"/>
      <sheetName val="ASIG"/>
    </sheetNames>
    <sheetDataSet>
      <sheetData sheetId="0">
        <row r="22">
          <cell r="K22">
            <v>1896481.6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G29"/>
  <sheetViews>
    <sheetView showGridLines="0" tabSelected="1" zoomScale="90" zoomScaleNormal="90" workbookViewId="0">
      <selection activeCell="L27" sqref="L27"/>
    </sheetView>
  </sheetViews>
  <sheetFormatPr baseColWidth="10" defaultRowHeight="12.75" x14ac:dyDescent="0.2"/>
  <cols>
    <col min="1" max="1" width="2.28515625" customWidth="1"/>
    <col min="2" max="2" width="8.7109375" style="30" customWidth="1"/>
    <col min="3" max="3" width="16.140625" style="30" customWidth="1"/>
    <col min="4" max="4" width="14.5703125" style="30" customWidth="1"/>
    <col min="5" max="5" width="22.140625" customWidth="1"/>
    <col min="6" max="6" width="32.42578125" customWidth="1"/>
    <col min="7" max="7" width="19.28515625" style="2" customWidth="1"/>
    <col min="8" max="8" width="16.570312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85" x14ac:dyDescent="0.2">
      <c r="K1"/>
    </row>
    <row r="2" spans="1:85" x14ac:dyDescent="0.2">
      <c r="K2"/>
    </row>
    <row r="3" spans="1:85" ht="18" x14ac:dyDescent="0.25"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85" x14ac:dyDescent="0.2">
      <c r="K4"/>
    </row>
    <row r="5" spans="1:85" x14ac:dyDescent="0.2">
      <c r="K5"/>
    </row>
    <row r="6" spans="1:85" x14ac:dyDescent="0.2">
      <c r="K6"/>
    </row>
    <row r="7" spans="1:85" ht="76.5" customHeight="1" x14ac:dyDescent="0.2">
      <c r="A7" s="36" t="s">
        <v>125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5" ht="43.5" customHeight="1" x14ac:dyDescent="0.2">
      <c r="A8" s="2"/>
      <c r="B8" s="33" t="s">
        <v>44</v>
      </c>
      <c r="C8" s="33" t="s">
        <v>35</v>
      </c>
      <c r="D8" s="33" t="s">
        <v>43</v>
      </c>
      <c r="E8" s="33" t="s">
        <v>42</v>
      </c>
      <c r="F8" s="33" t="s">
        <v>41</v>
      </c>
      <c r="G8" s="34" t="s">
        <v>40</v>
      </c>
      <c r="H8" s="33" t="s">
        <v>39</v>
      </c>
      <c r="I8" s="33" t="s">
        <v>37</v>
      </c>
      <c r="J8" s="33" t="s">
        <v>36</v>
      </c>
      <c r="K8" s="33" t="s">
        <v>34</v>
      </c>
      <c r="L8" s="33" t="s">
        <v>38</v>
      </c>
      <c r="M8" s="37" t="s">
        <v>60</v>
      </c>
      <c r="N8" s="33" t="s">
        <v>54</v>
      </c>
      <c r="O8" s="33" t="s">
        <v>53</v>
      </c>
      <c r="P8" s="33" t="s">
        <v>55</v>
      </c>
      <c r="Q8" s="33" t="s">
        <v>45</v>
      </c>
      <c r="R8" s="33" t="s">
        <v>46</v>
      </c>
    </row>
    <row r="9" spans="1:85" ht="7.5" customHeight="1" x14ac:dyDescent="0.2">
      <c r="A9" s="2"/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M9" s="38"/>
      <c r="N9" s="33"/>
      <c r="O9" s="33"/>
      <c r="P9" s="33"/>
      <c r="Q9" s="33"/>
      <c r="R9" s="33"/>
    </row>
    <row r="10" spans="1:85" ht="91.5" customHeight="1" x14ac:dyDescent="0.2">
      <c r="B10" s="26">
        <v>2014</v>
      </c>
      <c r="C10" s="31" t="s">
        <v>0</v>
      </c>
      <c r="D10" s="27">
        <v>41978</v>
      </c>
      <c r="E10" s="6" t="s">
        <v>61</v>
      </c>
      <c r="F10" s="7" t="s">
        <v>62</v>
      </c>
      <c r="G10" s="6" t="s">
        <v>30</v>
      </c>
      <c r="H10" s="20" t="s">
        <v>33</v>
      </c>
      <c r="I10" s="8" t="s">
        <v>63</v>
      </c>
      <c r="J10" s="9" t="s">
        <v>91</v>
      </c>
      <c r="K10" s="8" t="s">
        <v>7</v>
      </c>
      <c r="L10" s="19">
        <v>2452195.08</v>
      </c>
      <c r="M10" s="19">
        <v>613048.77</v>
      </c>
      <c r="N10" s="16">
        <v>728</v>
      </c>
      <c r="O10" s="23" t="s">
        <v>52</v>
      </c>
      <c r="P10" s="19">
        <f>L10/N10</f>
        <v>3368.3998351648352</v>
      </c>
      <c r="Q10" s="16">
        <v>200</v>
      </c>
      <c r="R10" s="7" t="s">
        <v>64</v>
      </c>
    </row>
    <row r="11" spans="1:85" ht="178.5" customHeight="1" x14ac:dyDescent="0.2">
      <c r="B11" s="26">
        <v>2014</v>
      </c>
      <c r="C11" s="31" t="s">
        <v>0</v>
      </c>
      <c r="D11" s="27">
        <v>41984</v>
      </c>
      <c r="E11" s="10" t="s">
        <v>65</v>
      </c>
      <c r="F11" s="11" t="s">
        <v>66</v>
      </c>
      <c r="G11" s="10" t="s">
        <v>19</v>
      </c>
      <c r="H11" s="25" t="s">
        <v>56</v>
      </c>
      <c r="I11" s="12" t="s">
        <v>67</v>
      </c>
      <c r="J11" s="13" t="s">
        <v>92</v>
      </c>
      <c r="K11" s="8" t="s">
        <v>58</v>
      </c>
      <c r="L11" s="21" t="s">
        <v>93</v>
      </c>
      <c r="M11" s="19">
        <v>10458254.209999999</v>
      </c>
      <c r="N11" s="16">
        <v>6873.4</v>
      </c>
      <c r="O11" s="23" t="s">
        <v>123</v>
      </c>
      <c r="P11" s="22">
        <v>1859.28</v>
      </c>
      <c r="Q11" s="16">
        <v>2000</v>
      </c>
      <c r="R11" s="7" t="s">
        <v>68</v>
      </c>
    </row>
    <row r="12" spans="1:85" s="3" customFormat="1" ht="105" customHeight="1" x14ac:dyDescent="0.2">
      <c r="B12" s="28">
        <v>2014</v>
      </c>
      <c r="C12" s="32" t="s">
        <v>0</v>
      </c>
      <c r="D12" s="29">
        <v>41989</v>
      </c>
      <c r="E12" s="6" t="s">
        <v>29</v>
      </c>
      <c r="F12" s="14" t="s">
        <v>28</v>
      </c>
      <c r="G12" s="6" t="s">
        <v>14</v>
      </c>
      <c r="H12" s="17" t="s">
        <v>87</v>
      </c>
      <c r="I12" s="6" t="s">
        <v>88</v>
      </c>
      <c r="J12" s="15" t="s">
        <v>90</v>
      </c>
      <c r="K12" s="6" t="s">
        <v>10</v>
      </c>
      <c r="L12" s="19">
        <v>127307</v>
      </c>
      <c r="M12" s="21" t="s">
        <v>124</v>
      </c>
      <c r="N12" s="16">
        <v>76</v>
      </c>
      <c r="O12" s="23" t="s">
        <v>52</v>
      </c>
      <c r="P12" s="19">
        <f t="shared" ref="P12:P18" si="0">L12/N12</f>
        <v>1675.0921052631579</v>
      </c>
      <c r="Q12" s="16">
        <v>175</v>
      </c>
      <c r="R12" s="14" t="s">
        <v>89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1:85" ht="108.75" customHeight="1" x14ac:dyDescent="0.2">
      <c r="B13" s="26">
        <v>2014</v>
      </c>
      <c r="C13" s="31" t="s">
        <v>0</v>
      </c>
      <c r="D13" s="27">
        <v>41989</v>
      </c>
      <c r="E13" s="6" t="s">
        <v>69</v>
      </c>
      <c r="F13" s="7" t="s">
        <v>85</v>
      </c>
      <c r="G13" s="6" t="s">
        <v>19</v>
      </c>
      <c r="H13" s="17" t="s">
        <v>24</v>
      </c>
      <c r="I13" s="18" t="s">
        <v>23</v>
      </c>
      <c r="J13" s="18" t="s">
        <v>22</v>
      </c>
      <c r="K13" s="8" t="s">
        <v>4</v>
      </c>
      <c r="L13" s="19">
        <v>94935</v>
      </c>
      <c r="M13" s="19">
        <v>75614.37999999999</v>
      </c>
      <c r="N13" s="16">
        <v>190</v>
      </c>
      <c r="O13" s="23" t="s">
        <v>123</v>
      </c>
      <c r="P13" s="19">
        <f t="shared" si="0"/>
        <v>499.65789473684208</v>
      </c>
      <c r="Q13" s="16">
        <v>110</v>
      </c>
      <c r="R13" s="7" t="s">
        <v>86</v>
      </c>
    </row>
    <row r="14" spans="1:85" ht="114.75" x14ac:dyDescent="0.2">
      <c r="B14" s="26">
        <v>2014</v>
      </c>
      <c r="C14" s="31" t="s">
        <v>0</v>
      </c>
      <c r="D14" s="27">
        <v>41989</v>
      </c>
      <c r="E14" s="6" t="s">
        <v>70</v>
      </c>
      <c r="F14" s="7" t="s">
        <v>81</v>
      </c>
      <c r="G14" s="6" t="s">
        <v>19</v>
      </c>
      <c r="H14" s="20" t="s">
        <v>87</v>
      </c>
      <c r="I14" s="8" t="s">
        <v>88</v>
      </c>
      <c r="J14" s="15" t="s">
        <v>90</v>
      </c>
      <c r="K14" s="8" t="s">
        <v>4</v>
      </c>
      <c r="L14" s="19">
        <v>100000</v>
      </c>
      <c r="M14" s="21" t="s">
        <v>124</v>
      </c>
      <c r="N14" s="16">
        <v>1145.9000000000001</v>
      </c>
      <c r="O14" s="23" t="s">
        <v>123</v>
      </c>
      <c r="P14" s="19">
        <f t="shared" si="0"/>
        <v>87.267649882188664</v>
      </c>
      <c r="Q14" s="16">
        <v>240</v>
      </c>
      <c r="R14" s="7" t="s">
        <v>89</v>
      </c>
    </row>
    <row r="15" spans="1:85" ht="108.75" customHeight="1" x14ac:dyDescent="0.2">
      <c r="B15" s="26">
        <v>2014</v>
      </c>
      <c r="C15" s="31" t="s">
        <v>0</v>
      </c>
      <c r="D15" s="27">
        <v>41989</v>
      </c>
      <c r="E15" s="6" t="s">
        <v>71</v>
      </c>
      <c r="F15" s="7" t="s">
        <v>94</v>
      </c>
      <c r="G15" s="6" t="s">
        <v>19</v>
      </c>
      <c r="H15" s="20" t="s">
        <v>95</v>
      </c>
      <c r="I15" s="8" t="s">
        <v>32</v>
      </c>
      <c r="J15" s="15" t="s">
        <v>31</v>
      </c>
      <c r="K15" s="8" t="s">
        <v>4</v>
      </c>
      <c r="L15" s="19">
        <f>[1]OT!$K$21</f>
        <v>1647563</v>
      </c>
      <c r="M15" s="19">
        <v>494268.9</v>
      </c>
      <c r="N15" s="16">
        <v>2953</v>
      </c>
      <c r="O15" s="23" t="s">
        <v>123</v>
      </c>
      <c r="P15" s="19">
        <f t="shared" si="0"/>
        <v>557.92854724009487</v>
      </c>
      <c r="Q15" s="16">
        <v>862</v>
      </c>
      <c r="R15" s="7" t="s">
        <v>51</v>
      </c>
    </row>
    <row r="16" spans="1:85" ht="108.75" customHeight="1" x14ac:dyDescent="0.2">
      <c r="B16" s="26">
        <v>2014</v>
      </c>
      <c r="C16" s="31" t="s">
        <v>0</v>
      </c>
      <c r="D16" s="27">
        <v>41989</v>
      </c>
      <c r="E16" s="6" t="s">
        <v>72</v>
      </c>
      <c r="F16" s="7" t="s">
        <v>96</v>
      </c>
      <c r="G16" s="6" t="s">
        <v>19</v>
      </c>
      <c r="H16" s="20" t="s">
        <v>97</v>
      </c>
      <c r="I16" s="8" t="s">
        <v>57</v>
      </c>
      <c r="J16" s="15" t="s">
        <v>99</v>
      </c>
      <c r="K16" s="8" t="s">
        <v>9</v>
      </c>
      <c r="L16" s="19">
        <f>[2]OT!$K$21</f>
        <v>804109</v>
      </c>
      <c r="M16" s="19">
        <v>241232.7</v>
      </c>
      <c r="N16" s="16">
        <v>1675.2</v>
      </c>
      <c r="O16" s="23" t="s">
        <v>123</v>
      </c>
      <c r="P16" s="19">
        <f t="shared" si="0"/>
        <v>480.00776026743074</v>
      </c>
      <c r="Q16" s="16">
        <v>490</v>
      </c>
      <c r="R16" s="7" t="s">
        <v>98</v>
      </c>
    </row>
    <row r="17" spans="2:18" ht="97.5" customHeight="1" x14ac:dyDescent="0.2">
      <c r="B17" s="26">
        <v>2014</v>
      </c>
      <c r="C17" s="31" t="s">
        <v>0</v>
      </c>
      <c r="D17" s="27">
        <v>41989</v>
      </c>
      <c r="E17" s="6" t="s">
        <v>73</v>
      </c>
      <c r="F17" s="7" t="s">
        <v>100</v>
      </c>
      <c r="G17" s="6" t="s">
        <v>19</v>
      </c>
      <c r="H17" s="20" t="s">
        <v>13</v>
      </c>
      <c r="I17" s="8" t="s">
        <v>101</v>
      </c>
      <c r="J17" s="15" t="s">
        <v>102</v>
      </c>
      <c r="K17" s="8" t="s">
        <v>9</v>
      </c>
      <c r="L17" s="19">
        <f>[3]OT!$K$21</f>
        <v>681191</v>
      </c>
      <c r="M17" s="19">
        <v>557288.44999999995</v>
      </c>
      <c r="N17" s="16">
        <v>1275.2</v>
      </c>
      <c r="O17" s="23" t="s">
        <v>123</v>
      </c>
      <c r="P17" s="19">
        <f t="shared" si="0"/>
        <v>534.18365746549557</v>
      </c>
      <c r="Q17" s="16">
        <v>372</v>
      </c>
      <c r="R17" s="7" t="s">
        <v>101</v>
      </c>
    </row>
    <row r="18" spans="2:18" ht="111.75" customHeight="1" x14ac:dyDescent="0.2">
      <c r="B18" s="26">
        <v>2014</v>
      </c>
      <c r="C18" s="31" t="s">
        <v>0</v>
      </c>
      <c r="D18" s="27">
        <v>41989</v>
      </c>
      <c r="E18" s="6" t="s">
        <v>74</v>
      </c>
      <c r="F18" s="7" t="s">
        <v>103</v>
      </c>
      <c r="G18" s="6" t="s">
        <v>19</v>
      </c>
      <c r="H18" s="20" t="s">
        <v>13</v>
      </c>
      <c r="I18" s="8" t="s">
        <v>16</v>
      </c>
      <c r="J18" s="15" t="s">
        <v>15</v>
      </c>
      <c r="K18" s="8" t="s">
        <v>20</v>
      </c>
      <c r="L18" s="19">
        <v>267494</v>
      </c>
      <c r="M18" s="19">
        <v>252554.02999999997</v>
      </c>
      <c r="N18" s="16">
        <v>421.2</v>
      </c>
      <c r="O18" s="23" t="s">
        <v>123</v>
      </c>
      <c r="P18" s="19">
        <f t="shared" si="0"/>
        <v>635.07597340930681</v>
      </c>
      <c r="Q18" s="16">
        <v>200</v>
      </c>
      <c r="R18" s="7" t="s">
        <v>104</v>
      </c>
    </row>
    <row r="19" spans="2:18" ht="120" customHeight="1" x14ac:dyDescent="0.2">
      <c r="B19" s="26">
        <v>2014</v>
      </c>
      <c r="C19" s="31" t="s">
        <v>0</v>
      </c>
      <c r="D19" s="27">
        <v>41989</v>
      </c>
      <c r="E19" s="6" t="s">
        <v>75</v>
      </c>
      <c r="F19" s="7" t="s">
        <v>105</v>
      </c>
      <c r="G19" s="6" t="s">
        <v>19</v>
      </c>
      <c r="H19" s="20" t="s">
        <v>106</v>
      </c>
      <c r="I19" s="8" t="s">
        <v>12</v>
      </c>
      <c r="J19" s="15" t="s">
        <v>11</v>
      </c>
      <c r="K19" s="8" t="s">
        <v>20</v>
      </c>
      <c r="L19" s="21" t="s">
        <v>107</v>
      </c>
      <c r="M19" s="19">
        <v>322545.90000000002</v>
      </c>
      <c r="N19" s="16">
        <v>2095</v>
      </c>
      <c r="O19" s="23" t="s">
        <v>123</v>
      </c>
      <c r="P19" s="22">
        <v>513.19000000000005</v>
      </c>
      <c r="Q19" s="16">
        <v>612</v>
      </c>
      <c r="R19" s="7" t="s">
        <v>108</v>
      </c>
    </row>
    <row r="20" spans="2:18" ht="123" customHeight="1" x14ac:dyDescent="0.2">
      <c r="B20" s="26">
        <v>2014</v>
      </c>
      <c r="C20" s="31" t="s">
        <v>0</v>
      </c>
      <c r="D20" s="27">
        <v>41989</v>
      </c>
      <c r="E20" s="6" t="s">
        <v>76</v>
      </c>
      <c r="F20" s="7" t="s">
        <v>109</v>
      </c>
      <c r="G20" s="6" t="s">
        <v>19</v>
      </c>
      <c r="H20" s="20" t="s">
        <v>27</v>
      </c>
      <c r="I20" s="8" t="s">
        <v>26</v>
      </c>
      <c r="J20" s="15" t="s">
        <v>25</v>
      </c>
      <c r="K20" s="8" t="s">
        <v>20</v>
      </c>
      <c r="L20" s="19">
        <v>200000</v>
      </c>
      <c r="M20" s="19">
        <v>92036.04</v>
      </c>
      <c r="N20" s="16">
        <v>248.2</v>
      </c>
      <c r="O20" s="23" t="s">
        <v>123</v>
      </c>
      <c r="P20" s="19">
        <f t="shared" ref="P20:P27" si="1">L20/N20</f>
        <v>805.80177276390009</v>
      </c>
      <c r="Q20" s="16">
        <v>115</v>
      </c>
      <c r="R20" s="7" t="s">
        <v>50</v>
      </c>
    </row>
    <row r="21" spans="2:18" ht="90" customHeight="1" x14ac:dyDescent="0.2">
      <c r="B21" s="26">
        <v>2014</v>
      </c>
      <c r="C21" s="31" t="s">
        <v>0</v>
      </c>
      <c r="D21" s="27">
        <v>41989</v>
      </c>
      <c r="E21" s="6" t="s">
        <v>77</v>
      </c>
      <c r="F21" s="7" t="s">
        <v>110</v>
      </c>
      <c r="G21" s="6" t="s">
        <v>14</v>
      </c>
      <c r="H21" s="20" t="s">
        <v>95</v>
      </c>
      <c r="I21" s="8" t="s">
        <v>32</v>
      </c>
      <c r="J21" s="15" t="s">
        <v>31</v>
      </c>
      <c r="K21" s="8" t="s">
        <v>10</v>
      </c>
      <c r="L21" s="19">
        <f>[4]OT!$K$21</f>
        <v>518527</v>
      </c>
      <c r="M21" s="19">
        <v>155558.1</v>
      </c>
      <c r="N21" s="16">
        <v>361</v>
      </c>
      <c r="O21" s="23" t="s">
        <v>52</v>
      </c>
      <c r="P21" s="19">
        <f t="shared" si="1"/>
        <v>1436.3628808864266</v>
      </c>
      <c r="Q21" s="16">
        <v>842</v>
      </c>
      <c r="R21" s="7" t="s">
        <v>51</v>
      </c>
    </row>
    <row r="22" spans="2:18" ht="102.75" customHeight="1" x14ac:dyDescent="0.2">
      <c r="B22" s="26">
        <v>2014</v>
      </c>
      <c r="C22" s="31" t="s">
        <v>0</v>
      </c>
      <c r="D22" s="27">
        <v>41989</v>
      </c>
      <c r="E22" s="6" t="s">
        <v>78</v>
      </c>
      <c r="F22" s="7" t="s">
        <v>111</v>
      </c>
      <c r="G22" s="6" t="s">
        <v>8</v>
      </c>
      <c r="H22" s="20" t="s">
        <v>95</v>
      </c>
      <c r="I22" s="8" t="s">
        <v>32</v>
      </c>
      <c r="J22" s="15" t="s">
        <v>31</v>
      </c>
      <c r="K22" s="8" t="s">
        <v>10</v>
      </c>
      <c r="L22" s="19">
        <f>[5]OT!$K$21</f>
        <v>461425</v>
      </c>
      <c r="M22" s="19">
        <v>138427.5</v>
      </c>
      <c r="N22" s="16">
        <v>345</v>
      </c>
      <c r="O22" s="23" t="s">
        <v>52</v>
      </c>
      <c r="P22" s="19">
        <f t="shared" si="1"/>
        <v>1337.463768115942</v>
      </c>
      <c r="Q22" s="16">
        <v>820</v>
      </c>
      <c r="R22" s="7" t="s">
        <v>51</v>
      </c>
    </row>
    <row r="23" spans="2:18" ht="102" x14ac:dyDescent="0.2">
      <c r="B23" s="26">
        <v>2014</v>
      </c>
      <c r="C23" s="31" t="s">
        <v>0</v>
      </c>
      <c r="D23" s="27">
        <v>41989</v>
      </c>
      <c r="E23" s="6" t="s">
        <v>79</v>
      </c>
      <c r="F23" s="7" t="s">
        <v>112</v>
      </c>
      <c r="G23" s="6" t="s">
        <v>8</v>
      </c>
      <c r="H23" s="20" t="s">
        <v>87</v>
      </c>
      <c r="I23" s="8" t="s">
        <v>88</v>
      </c>
      <c r="J23" s="24" t="s">
        <v>90</v>
      </c>
      <c r="K23" s="8" t="s">
        <v>10</v>
      </c>
      <c r="L23" s="19">
        <f>[6]OT!$K$21</f>
        <v>237257</v>
      </c>
      <c r="M23" s="21" t="s">
        <v>124</v>
      </c>
      <c r="N23" s="16">
        <v>114</v>
      </c>
      <c r="O23" s="23" t="s">
        <v>52</v>
      </c>
      <c r="P23" s="19">
        <f t="shared" si="1"/>
        <v>2081.2017543859647</v>
      </c>
      <c r="Q23" s="16">
        <v>266</v>
      </c>
      <c r="R23" s="7" t="s">
        <v>89</v>
      </c>
    </row>
    <row r="24" spans="2:18" ht="106.5" customHeight="1" x14ac:dyDescent="0.2">
      <c r="B24" s="26">
        <v>2014</v>
      </c>
      <c r="C24" s="31" t="s">
        <v>0</v>
      </c>
      <c r="D24" s="27">
        <v>41989</v>
      </c>
      <c r="E24" s="6" t="s">
        <v>80</v>
      </c>
      <c r="F24" s="7" t="s">
        <v>114</v>
      </c>
      <c r="G24" s="6" t="s">
        <v>30</v>
      </c>
      <c r="H24" s="20" t="s">
        <v>115</v>
      </c>
      <c r="I24" s="8" t="s">
        <v>113</v>
      </c>
      <c r="J24" s="15" t="s">
        <v>117</v>
      </c>
      <c r="K24" s="8" t="s">
        <v>7</v>
      </c>
      <c r="L24" s="19">
        <f>[7]OT!$K$21</f>
        <v>1136889</v>
      </c>
      <c r="M24" s="19">
        <v>341066.7</v>
      </c>
      <c r="N24" s="16">
        <v>221</v>
      </c>
      <c r="O24" s="23" t="s">
        <v>52</v>
      </c>
      <c r="P24" s="19">
        <f t="shared" si="1"/>
        <v>5144.2941176470586</v>
      </c>
      <c r="Q24" s="16">
        <v>516</v>
      </c>
      <c r="R24" s="7" t="s">
        <v>116</v>
      </c>
    </row>
    <row r="25" spans="2:18" ht="89.25" x14ac:dyDescent="0.2">
      <c r="B25" s="26">
        <v>2014</v>
      </c>
      <c r="C25" s="31" t="s">
        <v>0</v>
      </c>
      <c r="D25" s="27">
        <v>41989</v>
      </c>
      <c r="E25" s="6" t="s">
        <v>82</v>
      </c>
      <c r="F25" s="7" t="s">
        <v>118</v>
      </c>
      <c r="G25" s="6" t="s">
        <v>19</v>
      </c>
      <c r="H25" s="20" t="s">
        <v>119</v>
      </c>
      <c r="I25" s="8" t="s">
        <v>59</v>
      </c>
      <c r="J25" s="15" t="s">
        <v>1</v>
      </c>
      <c r="K25" s="8" t="s">
        <v>9</v>
      </c>
      <c r="L25" s="19">
        <f>[8]OT!$K$22</f>
        <v>2187291.29</v>
      </c>
      <c r="M25" s="19">
        <v>2187291.29</v>
      </c>
      <c r="N25" s="16">
        <v>6468.1</v>
      </c>
      <c r="O25" s="23" t="s">
        <v>123</v>
      </c>
      <c r="P25" s="19">
        <f t="shared" si="1"/>
        <v>338.16596682178692</v>
      </c>
      <c r="Q25" s="16">
        <v>2150</v>
      </c>
      <c r="R25" s="7" t="s">
        <v>47</v>
      </c>
    </row>
    <row r="26" spans="2:18" ht="89.25" x14ac:dyDescent="0.2">
      <c r="B26" s="26">
        <v>2014</v>
      </c>
      <c r="C26" s="31" t="s">
        <v>0</v>
      </c>
      <c r="D26" s="27">
        <v>41989</v>
      </c>
      <c r="E26" s="6" t="s">
        <v>83</v>
      </c>
      <c r="F26" s="7" t="s">
        <v>120</v>
      </c>
      <c r="G26" s="6" t="s">
        <v>19</v>
      </c>
      <c r="H26" s="20" t="s">
        <v>121</v>
      </c>
      <c r="I26" s="8" t="s">
        <v>6</v>
      </c>
      <c r="J26" s="15" t="s">
        <v>5</v>
      </c>
      <c r="K26" s="8" t="s">
        <v>4</v>
      </c>
      <c r="L26" s="19">
        <f>[9]OT!$K$22</f>
        <v>1896481.6</v>
      </c>
      <c r="M26" s="19">
        <v>1888489.29</v>
      </c>
      <c r="N26" s="16">
        <v>3680</v>
      </c>
      <c r="O26" s="23" t="s">
        <v>123</v>
      </c>
      <c r="P26" s="19">
        <f t="shared" si="1"/>
        <v>515.34826086956525</v>
      </c>
      <c r="Q26" s="16">
        <v>1074</v>
      </c>
      <c r="R26" s="7" t="s">
        <v>48</v>
      </c>
    </row>
    <row r="27" spans="2:18" ht="111.75" customHeight="1" x14ac:dyDescent="0.2">
      <c r="B27" s="26">
        <v>2014</v>
      </c>
      <c r="C27" s="31" t="s">
        <v>0</v>
      </c>
      <c r="D27" s="27">
        <v>41989</v>
      </c>
      <c r="E27" s="6" t="s">
        <v>84</v>
      </c>
      <c r="F27" s="7" t="s">
        <v>122</v>
      </c>
      <c r="G27" s="6" t="s">
        <v>3</v>
      </c>
      <c r="H27" s="20" t="s">
        <v>21</v>
      </c>
      <c r="I27" s="8" t="s">
        <v>18</v>
      </c>
      <c r="J27" s="15" t="s">
        <v>17</v>
      </c>
      <c r="K27" s="8" t="s">
        <v>2</v>
      </c>
      <c r="L27" s="19">
        <f>[10]OT!$K$22</f>
        <v>3310567.93</v>
      </c>
      <c r="M27" s="19">
        <v>3310564.9299999997</v>
      </c>
      <c r="N27" s="16">
        <v>2550</v>
      </c>
      <c r="O27" s="23" t="s">
        <v>123</v>
      </c>
      <c r="P27" s="19">
        <f t="shared" si="1"/>
        <v>1298.2619333333334</v>
      </c>
      <c r="Q27" s="16">
        <v>850</v>
      </c>
      <c r="R27" s="7" t="s">
        <v>49</v>
      </c>
    </row>
    <row r="28" spans="2:18" x14ac:dyDescent="0.2">
      <c r="L28" s="5"/>
    </row>
    <row r="29" spans="2:18" x14ac:dyDescent="0.2">
      <c r="L29" s="5"/>
    </row>
  </sheetData>
  <autoFilter ref="A8:R29">
    <filterColumn colId="12">
      <filters>
        <filter val="$0.00"/>
      </filters>
    </filterColumn>
  </autoFilter>
  <mergeCells count="19">
    <mergeCell ref="P8:P9"/>
    <mergeCell ref="B8:B9"/>
    <mergeCell ref="D8:D9"/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O8:O9"/>
    <mergeCell ref="A7:P7"/>
    <mergeCell ref="C8:C9"/>
    <mergeCell ref="K8:K9"/>
    <mergeCell ref="M8:M9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2016-11-22T23:55:56Z</cp:lastPrinted>
  <dcterms:created xsi:type="dcterms:W3CDTF">2014-10-23T14:13:51Z</dcterms:created>
  <dcterms:modified xsi:type="dcterms:W3CDTF">2016-11-23T01:05:42Z</dcterms:modified>
</cp:coreProperties>
</file>